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1. 통합\"/>
    </mc:Choice>
  </mc:AlternateContent>
  <bookViews>
    <workbookView xWindow="-120" yWindow="-120" windowWidth="29040" windowHeight="15720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  <sheet name="시니어편의점" sheetId="8" r:id="rId8"/>
  </sheets>
  <definedNames>
    <definedName name="_xlnm.Print_Area" localSheetId="6">공립유치원도우미!$A$1:$F$21</definedName>
    <definedName name="_xlnm.Print_Area" localSheetId="4">배움터지킴이!$A$1:$F$20</definedName>
    <definedName name="_xlnm.Print_Area" localSheetId="7">시니어편의점!$A$1:$F$22</definedName>
    <definedName name="_xlnm.Print_Area" localSheetId="3">학교급식도우미!$A$1:$F$22</definedName>
    <definedName name="_xlnm.Print_Area" localSheetId="5">학교환경관리지원!$A$1:$F$20</definedName>
    <definedName name="_xlnm.Print_Area" localSheetId="1">'할머니와 재봉틀'!$A$1:$F$47</definedName>
    <definedName name="_xlnm.Print_Area" localSheetId="0">행주농가!$A$1:$H$144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4" i="1" l="1"/>
  <c r="J143" i="1"/>
  <c r="K144" i="1" s="1"/>
  <c r="K5" i="1"/>
  <c r="C25" i="2" l="1"/>
  <c r="C27" i="2" l="1"/>
  <c r="C58" i="1" l="1"/>
  <c r="C59" i="1"/>
  <c r="C48" i="1"/>
  <c r="C49" i="1"/>
  <c r="C50" i="1"/>
  <c r="C51" i="1"/>
  <c r="C52" i="1"/>
  <c r="C53" i="1"/>
  <c r="C54" i="1"/>
  <c r="C55" i="1"/>
  <c r="C56" i="1"/>
  <c r="C57" i="1"/>
  <c r="C42" i="1"/>
  <c r="C43" i="1"/>
  <c r="C44" i="1"/>
  <c r="E22" i="8"/>
  <c r="E9" i="8"/>
  <c r="E5" i="8" s="1"/>
  <c r="C21" i="7" l="1"/>
  <c r="E5" i="1"/>
  <c r="K38" i="1" l="1"/>
  <c r="C15" i="8"/>
  <c r="C12" i="8" s="1"/>
  <c r="C85" i="1" l="1"/>
  <c r="C39" i="1"/>
  <c r="C40" i="1"/>
  <c r="C41" i="1"/>
  <c r="C45" i="1"/>
  <c r="C46" i="1"/>
  <c r="C47" i="1"/>
  <c r="C60" i="1"/>
  <c r="C61" i="1"/>
  <c r="C62" i="1"/>
  <c r="C63" i="1"/>
  <c r="C37" i="1"/>
  <c r="C38" i="1"/>
  <c r="C64" i="1"/>
  <c r="C65" i="1"/>
  <c r="C66" i="1"/>
  <c r="C69" i="1"/>
  <c r="C12" i="6"/>
  <c r="C21" i="4"/>
  <c r="C12" i="4"/>
  <c r="C20" i="3" l="1"/>
  <c r="C18" i="3"/>
  <c r="C14" i="3"/>
  <c r="C12" i="3"/>
  <c r="E5" i="3"/>
  <c r="C20" i="5"/>
  <c r="C18" i="5"/>
  <c r="C16" i="5"/>
  <c r="C14" i="5"/>
  <c r="C12" i="5"/>
  <c r="E5" i="5"/>
  <c r="C9" i="5" l="1"/>
  <c r="C9" i="3"/>
  <c r="C47" i="2"/>
  <c r="C30" i="2" l="1"/>
  <c r="C89" i="1" l="1"/>
  <c r="H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I31" i="1"/>
  <c r="I26" i="1"/>
  <c r="C2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0" i="1"/>
  <c r="C31" i="1"/>
  <c r="C32" i="1"/>
  <c r="C33" i="1"/>
  <c r="C34" i="1"/>
  <c r="C35" i="1"/>
  <c r="C36" i="1"/>
  <c r="C70" i="1"/>
  <c r="C6" i="1"/>
  <c r="E5" i="7" l="1"/>
  <c r="E5" i="6"/>
  <c r="E5" i="4"/>
  <c r="E5" i="2" l="1"/>
  <c r="C87" i="1" l="1"/>
  <c r="C22" i="6"/>
  <c r="C12" i="7" l="1"/>
  <c r="C18" i="6" l="1"/>
  <c r="C14" i="6"/>
  <c r="C9" i="6" l="1"/>
  <c r="C18" i="4" l="1"/>
  <c r="C16" i="4"/>
  <c r="C14" i="4" l="1"/>
  <c r="C9" i="4" s="1"/>
  <c r="C18" i="7" l="1"/>
  <c r="C14" i="7"/>
  <c r="C34" i="2"/>
  <c r="C9" i="7" l="1"/>
  <c r="C79" i="1"/>
  <c r="C76" i="1" s="1"/>
</calcChain>
</file>

<file path=xl/sharedStrings.xml><?xml version="1.0" encoding="utf-8"?>
<sst xmlns="http://schemas.openxmlformats.org/spreadsheetml/2006/main" count="500" uniqueCount="198">
  <si>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</si>
  <si>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</si>
  <si>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</si>
  <si>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</si>
  <si>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</si>
  <si>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</si>
  <si>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</si>
  <si>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</si>
  <si>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</si>
  <si>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</si>
  <si>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</si>
  <si>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</si>
  <si>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</si>
  <si>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</si>
  <si>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</si>
  <si>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</si>
  <si>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</si>
  <si>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</si>
  <si>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</si>
  <si>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</si>
  <si>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</si>
  <si>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</si>
  <si>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</si>
  <si>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</si>
  <si>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</si>
  <si>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</si>
  <si>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</si>
  <si>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</si>
  <si>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</si>
  <si>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</si>
  <si>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</si>
  <si>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</si>
  <si>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</si>
  <si>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</si>
  <si>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</si>
  <si>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</si>
  <si>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</si>
  <si>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</si>
  <si>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</si>
  <si>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</si>
  <si>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</si>
  <si>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</si>
  <si>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</si>
  <si>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</si>
  <si>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</si>
  <si>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최민정</t>
    <phoneticPr fontId="1" type="noConversion"/>
  </si>
  <si>
    <t xml:space="preserve">할머니와재봉틀 카드수수료 지급 </t>
  </si>
  <si>
    <t>현금수익금 입급(개인고객)</t>
  </si>
  <si>
    <t>카드수익금 입급(개인고객)</t>
  </si>
  <si>
    <t>할머니와재봉틀 카드수익금(개인고객) 입금</t>
    <phoneticPr fontId="5" type="noConversion"/>
  </si>
  <si>
    <t>금액</t>
    <phoneticPr fontId="1" type="noConversion"/>
  </si>
  <si>
    <t>□ 지출(보조금+매출) 현황</t>
    <phoneticPr fontId="1" type="noConversion"/>
  </si>
  <si>
    <t>인건비</t>
    <phoneticPr fontId="1" type="noConversion"/>
  </si>
  <si>
    <t>사업단명</t>
    <phoneticPr fontId="1" type="noConversion"/>
  </si>
  <si>
    <t>유한결</t>
    <phoneticPr fontId="1" type="noConversion"/>
  </si>
  <si>
    <t>금액</t>
    <phoneticPr fontId="1" type="noConversion"/>
  </si>
  <si>
    <t>기타운영비</t>
    <phoneticPr fontId="1" type="noConversion"/>
  </si>
  <si>
    <t>20250805-00008</t>
  </si>
  <si>
    <t>20250805-00088</t>
  </si>
  <si>
    <t>20250806-00001</t>
  </si>
  <si>
    <t>20250806-00002</t>
  </si>
  <si>
    <t>20250811-00001</t>
  </si>
  <si>
    <t>20250811-00004</t>
  </si>
  <si>
    <t>20250812-00006</t>
  </si>
  <si>
    <t>20250818-00014</t>
  </si>
  <si>
    <t>20250818-00015</t>
  </si>
  <si>
    <t>20250818-00016</t>
  </si>
  <si>
    <t>20250819-00004</t>
  </si>
  <si>
    <t>20250819-00006</t>
  </si>
  <si>
    <t>20250820-00011</t>
  </si>
  <si>
    <t>20250821-00004</t>
  </si>
  <si>
    <t>20250821-00006</t>
  </si>
  <si>
    <t>20250821-00014</t>
  </si>
  <si>
    <t>할머니와재봉틀 수익금(고양시니어클럽) 입금</t>
    <phoneticPr fontId="1" type="noConversion"/>
  </si>
  <si>
    <t>할머니와재봉틀 수익금(개인고객) 입금</t>
    <phoneticPr fontId="5" type="noConversion"/>
  </si>
  <si>
    <t>쿠팡페이주식회사</t>
  </si>
  <si>
    <t>네이버스마트스토어</t>
  </si>
  <si>
    <t>행주농가 건조기 수리비 지급</t>
  </si>
  <si>
    <t xml:space="preserve">행주농가 카드수수료 지급 </t>
  </si>
  <si>
    <t>행주농가사업단 생산품 발송으로 인한 배송비 지급</t>
  </si>
  <si>
    <t>행주농가 카드수수료 지급</t>
  </si>
  <si>
    <t>행주농가사업단 생상품 발송으로 인한 배송비 지급</t>
  </si>
  <si>
    <t>시니어편의점</t>
  </si>
  <si>
    <t>이진희</t>
  </si>
  <si>
    <t>시니어편의점 공과금(전기세 및 전화비)납부</t>
    <phoneticPr fontId="5" type="noConversion"/>
  </si>
  <si>
    <t>시니어편의점 담당자 사회보험료</t>
    <phoneticPr fontId="5" type="noConversion"/>
  </si>
  <si>
    <t>gs25 주엽본점 수도세납부</t>
    <phoneticPr fontId="5" type="noConversion"/>
  </si>
  <si>
    <t>개인고객</t>
    <phoneticPr fontId="1" type="noConversion"/>
  </si>
  <si>
    <t>네이버스마트스토어</t>
    <phoneticPr fontId="1" type="noConversion"/>
  </si>
  <si>
    <t>장단콩웰빙마루로컬푸드</t>
    <phoneticPr fontId="1" type="noConversion"/>
  </si>
  <si>
    <t>네이버 판매수수료</t>
    <phoneticPr fontId="1" type="noConversion"/>
  </si>
  <si>
    <t>공립유치원도우미 사업단 10월 사업추진현황 정보공개 (10월 31일 기준)</t>
    <phoneticPr fontId="1" type="noConversion"/>
  </si>
  <si>
    <t>공립유치원도우미 사업단 참여자 10월 보조금 인건비 지급</t>
    <phoneticPr fontId="1" type="noConversion"/>
  </si>
  <si>
    <t>공립유치원도우미 사업단 참여자 10월 수익금 인건비 지급</t>
    <phoneticPr fontId="1" type="noConversion"/>
  </si>
  <si>
    <t>9월 공립유치원도우미 사회보험료 납부</t>
    <phoneticPr fontId="1" type="noConversion"/>
  </si>
  <si>
    <t>공립유치원도우미 참여자 안전물품(방한용품) 구입비 지급</t>
    <phoneticPr fontId="1" type="noConversion"/>
  </si>
  <si>
    <t>시니어편의점 10월 사업추진현황 정보공개(10월 31일 기준)</t>
    <phoneticPr fontId="5" type="noConversion"/>
  </si>
  <si>
    <t>시니어편의점 중산산들점 9월 정산금</t>
    <phoneticPr fontId="5" type="noConversion"/>
  </si>
  <si>
    <t>시니어편의점 주엽한사랑점 9월 정산금</t>
    <phoneticPr fontId="5" type="noConversion"/>
  </si>
  <si>
    <t>시니어편의점 주엽본점 9월 정산금</t>
    <phoneticPr fontId="5" type="noConversion"/>
  </si>
  <si>
    <t>10월 보조금 인건비 지급</t>
    <phoneticPr fontId="5" type="noConversion"/>
  </si>
  <si>
    <t>10월 수익금 인건비 지급</t>
    <phoneticPr fontId="5" type="noConversion"/>
  </si>
  <si>
    <t>시니어편의점 9월 사회보험료 납부</t>
    <phoneticPr fontId="5" type="noConversion"/>
  </si>
  <si>
    <t>시니어편의점 참여자 간담회 다과비 지급</t>
    <phoneticPr fontId="1" type="noConversion"/>
  </si>
  <si>
    <t>시니어편의점 부가세 잉여금 입금</t>
    <phoneticPr fontId="1" type="noConversion"/>
  </si>
  <si>
    <t>시니어편의점 사업단 3분기 부가세 납부</t>
    <phoneticPr fontId="5" type="noConversion"/>
  </si>
  <si>
    <t>네이버 판매수수료</t>
  </si>
  <si>
    <t>사회복지법인대한사회복지회</t>
  </si>
  <si>
    <t>코리아경기도주식회사</t>
  </si>
  <si>
    <t>농수산진흥원</t>
  </si>
  <si>
    <t>쿠팡페이주식회</t>
  </si>
  <si>
    <t>조리로컬푸드수익금</t>
  </si>
  <si>
    <t>송포로컬푸드수익</t>
  </si>
  <si>
    <t>효자로컬푸드수익</t>
  </si>
  <si>
    <t>로컬푸드수익</t>
  </si>
  <si>
    <t>금촌로컬푸드수익</t>
  </si>
  <si>
    <t>지도로컬수익</t>
  </si>
  <si>
    <t>시니어마켓</t>
  </si>
  <si>
    <t>웰빙 로컬푸드</t>
  </si>
  <si>
    <t>시니어마켓(대가들이사는마을)</t>
  </si>
  <si>
    <t>네이버스마트스토어정산</t>
  </si>
  <si>
    <t>아임웹(행주농가 쇼핑몰)</t>
  </si>
  <si>
    <t>행주농가 사업단 10월 사업추진현황 정보공개 (10월 31일 기준)</t>
    <phoneticPr fontId="1" type="noConversion"/>
  </si>
  <si>
    <t>행주농가 운영물품(투명 사각병 외 3건) 구입비 지급</t>
    <phoneticPr fontId="1" type="noConversion"/>
  </si>
  <si>
    <t>2025-10-16</t>
  </si>
  <si>
    <t>행주농가 착유기 수리비 지급</t>
  </si>
  <si>
    <t>2025-10-01</t>
  </si>
  <si>
    <t>2025-10-02</t>
  </si>
  <si>
    <t>9월 행주농가 사업단 참여자 사회보험 정산보험료 납부</t>
  </si>
  <si>
    <t>2025-10-10</t>
  </si>
  <si>
    <t>2025-10-13</t>
  </si>
  <si>
    <t>유통표준코드 회원자격 갱신비 지급</t>
  </si>
  <si>
    <t>2025-10-14</t>
  </si>
  <si>
    <t>2025-10-15</t>
  </si>
  <si>
    <t>대한사회복지회 추석 선물 세트 판매 대금 정산보고 및 지급</t>
  </si>
  <si>
    <t>행주농가 10월고지 자판기 이용료 지급</t>
  </si>
  <si>
    <t>행주농가 사업장 25년 10월 고지 전기요금 납부</t>
  </si>
  <si>
    <t>행주농가 대한사회복지법인 추석 선물세트 안내 리플렛 제작비 지급</t>
  </si>
  <si>
    <t>2025-10-17</t>
  </si>
  <si>
    <t>행주농가 10월고지 카드단말기 이용료 지급</t>
  </si>
  <si>
    <t>2025-10-20</t>
  </si>
  <si>
    <t>행주농가 10월고지 이동식 단말기 이용료 지급</t>
  </si>
  <si>
    <t>2025-10-21</t>
  </si>
  <si>
    <t>2025-10-22</t>
  </si>
  <si>
    <t>행주농가 10월고지 인터넷전화 요금 납부</t>
  </si>
  <si>
    <t>2025-10-23</t>
  </si>
  <si>
    <t>행주농가 하나로 9월 escm 사용료 지급</t>
  </si>
  <si>
    <t>2025-10-24</t>
  </si>
  <si>
    <t>행주농가 사업단 3분기 부가세 납부</t>
  </si>
  <si>
    <t>사업장 10월 무인경비 이용료 납부</t>
  </si>
  <si>
    <t>2025-10-27</t>
  </si>
  <si>
    <t>행주농가 10월고지 공기청정기 이용료 지급</t>
  </si>
  <si>
    <t>2025-10-28</t>
  </si>
  <si>
    <t xml:space="preserve">행주농가사업 판매수수료 지급 </t>
  </si>
  <si>
    <t>2025-10-30</t>
  </si>
  <si>
    <t>2025-10-31</t>
  </si>
  <si>
    <t xml:space="preserve">행주농가 로컬푸드 타행이체수수료 지급 </t>
  </si>
  <si>
    <t>네이버 스마트스토어 수수료</t>
  </si>
  <si>
    <t>할머니와재봉틀 10월 사업추진현황 정보공개 (10월 31일 기준)</t>
    <phoneticPr fontId="5" type="noConversion"/>
  </si>
  <si>
    <t>할머니와재봉틀 수익금(염리종합사회복지관) 입금</t>
    <phoneticPr fontId="1" type="noConversion"/>
  </si>
  <si>
    <t>할머니와재봉틀 수익금(암사재활원) 입금</t>
    <phoneticPr fontId="1" type="noConversion"/>
  </si>
  <si>
    <t>할머니와재봉틀 수익금(쿠팡) 입금</t>
    <phoneticPr fontId="5" type="noConversion"/>
  </si>
  <si>
    <t>할머니와재봉틀 수익금(대한사회복지회) 입금</t>
    <phoneticPr fontId="5" type="noConversion"/>
  </si>
  <si>
    <t>할머니와재봉틀 카드수익금(삼송동종합복지회관) 입금</t>
    <phoneticPr fontId="5" type="noConversion"/>
  </si>
  <si>
    <t>할머니와재봉틀 수익금(고양시청 여성가족과) 입금</t>
    <phoneticPr fontId="5" type="noConversion"/>
  </si>
  <si>
    <t>할머니와재봉틀 수익금(아임웹) 입금</t>
    <phoneticPr fontId="5" type="noConversion"/>
  </si>
  <si>
    <t>할머니와재봉틀 수익금(개인고객) 입금</t>
    <phoneticPr fontId="1" type="noConversion"/>
  </si>
  <si>
    <t>할머니와 재봉틀 참여자 10월 수익금 인건비 지급</t>
    <phoneticPr fontId="5" type="noConversion"/>
  </si>
  <si>
    <t>할머니와재봉틀 사업장 10월 전기요금 납부</t>
  </si>
  <si>
    <t>할머니와재봉틀 10월고지 카드단말기 이용료 지급</t>
  </si>
  <si>
    <t>할머니와 재봉틀 사업단 3분기 부가세 납부</t>
  </si>
  <si>
    <t xml:space="preserve">할머니와재봉틀 판매수수료 지급 </t>
  </si>
  <si>
    <t>할머니와재봉틀 사업장 10월 정수기 렌탈료 지급</t>
  </si>
  <si>
    <t>할머니와 재봉틀 사업단 코베 베이비페어 행사 참석 경비                  (식대 및 음료비) 지급</t>
    <phoneticPr fontId="1" type="noConversion"/>
  </si>
  <si>
    <t>할머니와재봉틀 사업단 조끼원단 구입 및 인쇄비 지급</t>
    <phoneticPr fontId="1" type="noConversion"/>
  </si>
  <si>
    <t>할머니와재봉틀 사업단 운영물품(T단추 외 6건) 구입비 지급</t>
    <phoneticPr fontId="1" type="noConversion"/>
  </si>
  <si>
    <t xml:space="preserve">할머니와재봉틀 사업단 물품 발송으로 인한 택배비 지급 </t>
    <phoneticPr fontId="1" type="noConversion"/>
  </si>
  <si>
    <t xml:space="preserve">할머니와재봉틀 사업단 참여자 9월 사회보험료 납부 </t>
    <phoneticPr fontId="1" type="noConversion"/>
  </si>
  <si>
    <t>학교급식도우미 사업단 참여자 10월 보조금 인건비 지급</t>
    <phoneticPr fontId="1" type="noConversion"/>
  </si>
  <si>
    <t>학교급식도우미 사업단 참여자 10월 수익금 인건비 지급</t>
    <phoneticPr fontId="1" type="noConversion"/>
  </si>
  <si>
    <t>9월 사회보험료</t>
    <phoneticPr fontId="1" type="noConversion"/>
  </si>
  <si>
    <t>노인일자리 담담자 추석 효도휴가비 및 퇴직적립금 지급</t>
    <phoneticPr fontId="1" type="noConversion"/>
  </si>
  <si>
    <t>학교급식도우미 부가세 납부</t>
    <phoneticPr fontId="1" type="noConversion"/>
  </si>
  <si>
    <t>학교급식도우미 사업단 10월 사업추진현황 정보공개 (10월 31일 기준)</t>
    <phoneticPr fontId="1" type="noConversion"/>
  </si>
  <si>
    <t>병원도우미 사업단 10월 사업추진현황 정보공개 (10월 31일 기준)</t>
    <phoneticPr fontId="1" type="noConversion"/>
  </si>
  <si>
    <t>병원도우미사업 4분기 서비스이용료 입금</t>
    <phoneticPr fontId="1" type="noConversion"/>
  </si>
  <si>
    <t>9월 병원도우미 사회보험료 납부</t>
    <phoneticPr fontId="1" type="noConversion"/>
  </si>
  <si>
    <t>병원도우미 사업단 3분기 부가세 납부</t>
    <phoneticPr fontId="1" type="noConversion"/>
  </si>
  <si>
    <t>병원도우미 참여자 10월 보조금 인건비 지급</t>
    <phoneticPr fontId="1" type="noConversion"/>
  </si>
  <si>
    <t>병원도우미 참여자 10월 수익금 인건비 지급</t>
    <phoneticPr fontId="1" type="noConversion"/>
  </si>
  <si>
    <t>배움터지킴이 사업단 10월 사업추진현황 정보공개 (10월 31일 기준)</t>
    <phoneticPr fontId="1" type="noConversion"/>
  </si>
  <si>
    <t>학교환경관리지원사업단 10월 사업추진현황 정보공개 (10월 31일 기준)</t>
    <phoneticPr fontId="1" type="noConversion"/>
  </si>
  <si>
    <t>10월 학교환경관리 보조금 인건비 지급</t>
    <phoneticPr fontId="1" type="noConversion"/>
  </si>
  <si>
    <t>10월 학교환경관리 수익금 인건비 지급</t>
    <phoneticPr fontId="1" type="noConversion"/>
  </si>
  <si>
    <t>학교환경관리 9월 사회보험료 납부</t>
    <phoneticPr fontId="1" type="noConversion"/>
  </si>
  <si>
    <t>9월 배움터지킴이 사회보험료 납부</t>
    <phoneticPr fontId="1" type="noConversion"/>
  </si>
  <si>
    <t>배움터지킴이 사업단 참여자 10월 보조금 인건비 지급</t>
    <phoneticPr fontId="1" type="noConversion"/>
  </si>
  <si>
    <t>배움터지킴이 사업단 참여자 10월 수익금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</si>
</sst>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\.m\.d"/>
    <numFmt numFmtId="178" formatCode="yyyy\.\ m\.\ d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rgb="FF000000"/>
      <name val="돋움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20"/>
      <name val="굴림체"/>
      <family val="3"/>
      <charset val="129"/>
    </font>
    <font>
      <sz val="11"/>
      <name val="맑은 고딕"/>
      <family val="3"/>
      <charset val="129"/>
    </font>
    <font>
      <sz val="12"/>
      <name val="굴림체"/>
      <family val="3"/>
      <charset val="129"/>
    </font>
    <font>
      <sz val="9"/>
      <name val="굴림체"/>
      <family val="3"/>
      <charset val="129"/>
    </font>
    <font>
      <sz val="11"/>
      <name val="굴림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41" fontId="3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76" fontId="12" fillId="4" borderId="1" xfId="0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right" vertical="center" wrapText="1"/>
    </xf>
    <xf numFmtId="41" fontId="12" fillId="0" borderId="2" xfId="4" applyFont="1" applyBorder="1" applyAlignment="1">
      <alignment horizontal="right" vertical="center" wrapText="1"/>
    </xf>
    <xf numFmtId="178" fontId="12" fillId="3" borderId="5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176" fontId="12" fillId="0" borderId="1" xfId="0" applyNumberFormat="1" applyFont="1" applyBorder="1" applyAlignment="1">
      <alignment horizontal="right" vertical="center" wrapText="1"/>
    </xf>
    <xf numFmtId="41" fontId="3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1" fontId="15" fillId="0" borderId="1" xfId="1" applyFont="1" applyBorder="1" applyAlignment="1">
      <alignment horizontal="center" vertical="center" wrapText="1"/>
    </xf>
    <xf numFmtId="0" fontId="15" fillId="4" borderId="28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 wrapText="1"/>
    </xf>
    <xf numFmtId="0" fontId="15" fillId="2" borderId="35" xfId="0" applyFont="1" applyFill="1" applyBorder="1" applyAlignment="1">
      <alignment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41" fontId="15" fillId="0" borderId="37" xfId="0" applyNumberFormat="1" applyFont="1" applyBorder="1" applyAlignment="1">
      <alignment horizontal="center" vertical="center"/>
    </xf>
    <xf numFmtId="41" fontId="15" fillId="0" borderId="38" xfId="0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right" vertical="center" wrapText="1"/>
    </xf>
    <xf numFmtId="41" fontId="12" fillId="3" borderId="1" xfId="0" applyNumberFormat="1" applyFont="1" applyFill="1" applyBorder="1" applyAlignment="1">
      <alignment horizontal="right" vertical="center" wrapText="1"/>
    </xf>
    <xf numFmtId="41" fontId="15" fillId="0" borderId="39" xfId="0" applyNumberFormat="1" applyFont="1" applyBorder="1" applyAlignment="1">
      <alignment horizontal="right" vertical="center"/>
    </xf>
    <xf numFmtId="41" fontId="12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41" fontId="15" fillId="4" borderId="1" xfId="1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41" fontId="12" fillId="0" borderId="1" xfId="1" applyFont="1" applyBorder="1" applyAlignment="1">
      <alignment horizontal="right" vertical="center" wrapText="1"/>
    </xf>
    <xf numFmtId="41" fontId="12" fillId="0" borderId="1" xfId="1" applyFont="1" applyFill="1" applyBorder="1" applyAlignment="1">
      <alignment horizontal="righ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righ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right" vertical="center" wrapText="1"/>
    </xf>
    <xf numFmtId="14" fontId="8" fillId="3" borderId="1" xfId="2" applyNumberFormat="1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9" fillId="0" borderId="0" xfId="2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left" vertical="center" wrapText="1"/>
    </xf>
    <xf numFmtId="0" fontId="21" fillId="3" borderId="5" xfId="0" applyFont="1" applyFill="1" applyBorder="1" applyAlignment="1">
      <alignment horizontal="left" vertical="center" wrapText="1"/>
    </xf>
    <xf numFmtId="41" fontId="22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41" fontId="8" fillId="4" borderId="1" xfId="1" applyFont="1" applyFill="1" applyBorder="1" applyAlignment="1">
      <alignment vertical="center" wrapText="1"/>
    </xf>
    <xf numFmtId="41" fontId="8" fillId="0" borderId="1" xfId="1" applyFont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41" fontId="19" fillId="0" borderId="0" xfId="2" applyNumberFormat="1" applyFont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24" fillId="0" borderId="0" xfId="2" applyFont="1" applyAlignment="1">
      <alignment horizontal="center" vertical="center"/>
    </xf>
    <xf numFmtId="0" fontId="2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1" fontId="8" fillId="0" borderId="1" xfId="0" applyNumberFormat="1" applyFont="1" applyBorder="1" applyAlignment="1">
      <alignment vertical="center" wrapText="1"/>
    </xf>
    <xf numFmtId="41" fontId="8" fillId="0" borderId="5" xfId="1" applyFont="1" applyBorder="1" applyAlignment="1">
      <alignment horizontal="right" vertical="center"/>
    </xf>
    <xf numFmtId="41" fontId="8" fillId="0" borderId="1" xfId="1" applyFont="1" applyBorder="1">
      <alignment vertical="center"/>
    </xf>
    <xf numFmtId="3" fontId="8" fillId="0" borderId="1" xfId="0" applyNumberFormat="1" applyFont="1" applyBorder="1">
      <alignment vertical="center"/>
    </xf>
    <xf numFmtId="14" fontId="8" fillId="0" borderId="1" xfId="1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41" fontId="8" fillId="0" borderId="1" xfId="4" applyFont="1" applyBorder="1" applyAlignment="1">
      <alignment horizontal="right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1" fontId="12" fillId="4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2" fillId="0" borderId="1" xfId="1" applyFont="1" applyBorder="1" applyAlignment="1">
      <alignment horizontal="center" vertical="center" wrapText="1"/>
    </xf>
    <xf numFmtId="41" fontId="12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3" xfId="2" applyNumberFormat="1" applyFont="1" applyFill="1" applyBorder="1" applyAlignment="1">
      <alignment horizontal="center" vertical="center" wrapText="1"/>
    </xf>
    <xf numFmtId="41" fontId="8" fillId="3" borderId="2" xfId="4" applyFont="1" applyFill="1" applyBorder="1" applyAlignment="1">
      <alignment horizontal="center" vertical="center" wrapText="1"/>
    </xf>
    <xf numFmtId="41" fontId="8" fillId="3" borderId="4" xfId="4" applyFont="1" applyFill="1" applyBorder="1" applyAlignment="1">
      <alignment horizontal="center" vertical="center" wrapText="1"/>
    </xf>
    <xf numFmtId="41" fontId="8" fillId="3" borderId="3" xfId="4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41" fontId="8" fillId="0" borderId="2" xfId="2" applyNumberFormat="1" applyFont="1" applyBorder="1" applyAlignment="1">
      <alignment horizontal="center" vertical="center"/>
    </xf>
    <xf numFmtId="41" fontId="8" fillId="0" borderId="4" xfId="2" applyNumberFormat="1" applyFont="1" applyBorder="1" applyAlignment="1">
      <alignment horizontal="center" vertical="center"/>
    </xf>
    <xf numFmtId="41" fontId="8" fillId="0" borderId="3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41" fontId="8" fillId="0" borderId="2" xfId="4" applyFont="1" applyBorder="1" applyAlignment="1">
      <alignment horizontal="center" vertical="center" wrapText="1"/>
    </xf>
    <xf numFmtId="41" fontId="8" fillId="0" borderId="4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41" fontId="8" fillId="0" borderId="2" xfId="2" applyNumberFormat="1" applyFont="1" applyBorder="1" applyAlignment="1">
      <alignment horizontal="center" vertical="center" wrapText="1"/>
    </xf>
    <xf numFmtId="41" fontId="8" fillId="0" borderId="4" xfId="2" applyNumberFormat="1" applyFont="1" applyBorder="1" applyAlignment="1">
      <alignment horizontal="center" vertical="center" wrapText="1"/>
    </xf>
    <xf numFmtId="41" fontId="8" fillId="0" borderId="3" xfId="2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1" fontId="12" fillId="0" borderId="2" xfId="0" applyNumberFormat="1" applyFont="1" applyBorder="1" applyAlignment="1">
      <alignment horizontal="center" vertical="center"/>
    </xf>
    <xf numFmtId="41" fontId="12" fillId="0" borderId="4" xfId="0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41" fontId="12" fillId="4" borderId="2" xfId="1" applyFont="1" applyFill="1" applyBorder="1" applyAlignment="1">
      <alignment horizontal="center" vertical="center" wrapText="1"/>
    </xf>
    <xf numFmtId="41" fontId="12" fillId="4" borderId="4" xfId="1" applyFont="1" applyFill="1" applyBorder="1" applyAlignment="1">
      <alignment horizontal="center" vertical="center" wrapText="1"/>
    </xf>
    <xf numFmtId="41" fontId="12" fillId="4" borderId="3" xfId="1" applyFont="1" applyFill="1" applyBorder="1" applyAlignment="1">
      <alignment horizontal="center" vertical="center" wrapText="1"/>
    </xf>
    <xf numFmtId="41" fontId="12" fillId="4" borderId="2" xfId="0" applyNumberFormat="1" applyFont="1" applyFill="1" applyBorder="1" applyAlignment="1">
      <alignment horizontal="center" vertical="center" wrapText="1"/>
    </xf>
    <xf numFmtId="41" fontId="12" fillId="4" borderId="4" xfId="0" applyNumberFormat="1" applyFont="1" applyFill="1" applyBorder="1" applyAlignment="1">
      <alignment horizontal="center" vertical="center" wrapText="1"/>
    </xf>
    <xf numFmtId="41" fontId="12" fillId="4" borderId="3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1" fontId="12" fillId="0" borderId="2" xfId="1" applyFont="1" applyBorder="1" applyAlignment="1">
      <alignment horizontal="center" vertical="center" wrapText="1"/>
    </xf>
    <xf numFmtId="41" fontId="12" fillId="0" borderId="4" xfId="1" applyFont="1" applyBorder="1" applyAlignment="1">
      <alignment horizontal="center" vertical="center" wrapText="1"/>
    </xf>
    <xf numFmtId="41" fontId="12" fillId="0" borderId="3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1" fontId="12" fillId="0" borderId="2" xfId="4" applyFont="1" applyBorder="1" applyAlignment="1">
      <alignment horizontal="center" vertical="center" wrapText="1"/>
    </xf>
    <xf numFmtId="41" fontId="12" fillId="0" borderId="3" xfId="4" applyFont="1" applyBorder="1" applyAlignment="1">
      <alignment horizontal="center" vertical="center" wrapText="1"/>
    </xf>
    <xf numFmtId="41" fontId="12" fillId="0" borderId="2" xfId="0" applyNumberFormat="1" applyFont="1" applyBorder="1" applyAlignment="1">
      <alignment horizontal="center" vertical="center" wrapText="1"/>
    </xf>
    <xf numFmtId="41" fontId="12" fillId="0" borderId="4" xfId="0" applyNumberFormat="1" applyFont="1" applyBorder="1" applyAlignment="1">
      <alignment horizontal="center" vertical="center" wrapText="1"/>
    </xf>
    <xf numFmtId="41" fontId="12" fillId="0" borderId="3" xfId="0" applyNumberFormat="1" applyFont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41" fontId="15" fillId="0" borderId="2" xfId="0" applyNumberFormat="1" applyFont="1" applyBorder="1" applyAlignment="1">
      <alignment horizontal="right" vertical="center" wrapText="1"/>
    </xf>
    <xf numFmtId="41" fontId="15" fillId="0" borderId="4" xfId="0" applyNumberFormat="1" applyFont="1" applyBorder="1" applyAlignment="1">
      <alignment horizontal="right" vertical="center" wrapText="1"/>
    </xf>
    <xf numFmtId="41" fontId="15" fillId="0" borderId="3" xfId="0" applyNumberFormat="1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/>
    </xf>
    <xf numFmtId="41" fontId="17" fillId="0" borderId="2" xfId="0" applyNumberFormat="1" applyFont="1" applyBorder="1" applyAlignment="1">
      <alignment horizontal="right" vertical="center" wrapText="1"/>
    </xf>
    <xf numFmtId="41" fontId="17" fillId="0" borderId="4" xfId="0" applyNumberFormat="1" applyFont="1" applyBorder="1" applyAlignment="1">
      <alignment horizontal="right" vertical="center" wrapText="1"/>
    </xf>
    <xf numFmtId="41" fontId="17" fillId="0" borderId="3" xfId="0" applyNumberFormat="1" applyFont="1" applyBorder="1" applyAlignment="1">
      <alignment horizontal="righ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 wrapText="1"/>
    </xf>
  </cellXfs>
  <cellStyles count="7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  <cellStyle name="표준 3" xfId="6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146"/>
  <sheetViews>
    <sheetView tabSelected="1" view="pageBreakPreview" zoomScale="80" zoomScaleNormal="100" zoomScaleSheetLayoutView="80" workbookViewId="0">
      <selection activeCell="E5" sqref="E5"/>
    </sheetView>
  </sheetViews>
  <sheetFormatPr defaultRowHeight="16.5"/>
  <cols>
    <col min="1" max="1" width="11.875" style="2" customWidth="1"/>
    <col min="2" max="2" width="14.75" style="2" customWidth="1"/>
    <col min="3" max="3" width="43.375" style="2" customWidth="1"/>
    <col min="4" max="4" width="13.25" style="2" customWidth="1"/>
    <col min="5" max="5" width="18" style="4" customWidth="1"/>
    <col min="6" max="6" width="5.625" style="2" bestFit="1" customWidth="1"/>
    <col min="7" max="7" width="32.875" style="1" hidden="1" customWidth="1"/>
    <col min="8" max="8" width="10.5" style="1" hidden="1" customWidth="1"/>
    <col min="9" max="9" width="12.125" style="1" hidden="1" customWidth="1"/>
    <col min="10" max="10" width="17.375" style="1" customWidth="1"/>
    <col min="11" max="11" width="11.5" style="1" bestFit="1" customWidth="1"/>
    <col min="12" max="12" width="13.375" style="1" bestFit="1" customWidth="1"/>
    <col min="13" max="13" width="10.5" style="1" bestFit="1" customWidth="1"/>
    <col min="14" max="16384" width="9" style="1"/>
  </cols>
  <sheetData>
    <row r="1" spans="1:11" customFormat="1" ht="45" customHeight="1">
      <c r="A1" s="127" t="s">
        <v>122</v>
      </c>
      <c r="B1" s="127"/>
      <c r="C1" s="127"/>
      <c r="D1" s="127"/>
      <c r="E1" s="127"/>
      <c r="F1" s="127"/>
    </row>
    <row r="2" spans="1:11" ht="30" customHeight="1">
      <c r="A2" s="12" t="s">
        <v>0</v>
      </c>
      <c r="B2" s="124" t="s">
        <v>15</v>
      </c>
      <c r="C2" s="124"/>
      <c r="D2" s="12" t="s">
        <v>1</v>
      </c>
      <c r="E2" s="118" t="s">
        <v>17</v>
      </c>
      <c r="F2" s="119"/>
    </row>
    <row r="3" spans="1:11" ht="36" customHeight="1">
      <c r="A3" s="122" t="s">
        <v>2</v>
      </c>
      <c r="B3" s="122"/>
      <c r="C3" s="122"/>
      <c r="D3" s="122"/>
      <c r="E3" s="122"/>
      <c r="F3" s="14"/>
    </row>
    <row r="4" spans="1:11" ht="30" customHeight="1">
      <c r="A4" s="12" t="s">
        <v>3</v>
      </c>
      <c r="B4" s="12" t="s">
        <v>4</v>
      </c>
      <c r="C4" s="128" t="s">
        <v>5</v>
      </c>
      <c r="D4" s="129"/>
      <c r="E4" s="12" t="s">
        <v>20</v>
      </c>
      <c r="F4" s="12" t="s">
        <v>7</v>
      </c>
    </row>
    <row r="5" spans="1:11" ht="30" customHeight="1">
      <c r="A5" s="120" t="s">
        <v>16</v>
      </c>
      <c r="B5" s="120"/>
      <c r="C5" s="118"/>
      <c r="D5" s="119"/>
      <c r="E5" s="264">
        <f>SUM(E6:E73)</f>
        <v>33515107</v>
      </c>
      <c r="F5" s="13"/>
      <c r="G5" s="1">
        <v>9690795</v>
      </c>
      <c r="H5" s="7">
        <f>E5-G5</f>
        <v>23824312</v>
      </c>
      <c r="J5" s="1">
        <v>33313820</v>
      </c>
      <c r="K5" s="7">
        <f>E5-J5</f>
        <v>201287</v>
      </c>
    </row>
    <row r="6" spans="1:11" ht="30" customHeight="1">
      <c r="A6" s="14">
        <v>1</v>
      </c>
      <c r="B6" s="53">
        <v>45931</v>
      </c>
      <c r="C6" s="118" t="str">
        <f>G6</f>
        <v>시니어마켓</v>
      </c>
      <c r="D6" s="119"/>
      <c r="E6" s="54">
        <v>72675</v>
      </c>
      <c r="F6" s="13"/>
      <c r="G6" s="9" t="s">
        <v>117</v>
      </c>
      <c r="H6" s="10">
        <v>27000</v>
      </c>
      <c r="I6" s="11">
        <f>E6-H6</f>
        <v>45675</v>
      </c>
    </row>
    <row r="7" spans="1:11" ht="30" customHeight="1">
      <c r="A7" s="14">
        <v>2</v>
      </c>
      <c r="B7" s="53">
        <v>45932</v>
      </c>
      <c r="C7" s="118" t="str">
        <f t="shared" ref="C7:C70" si="0">G7</f>
        <v>카드수익금 입급(개인고객)</v>
      </c>
      <c r="D7" s="119"/>
      <c r="E7" s="54">
        <v>62000</v>
      </c>
      <c r="F7" s="13"/>
      <c r="G7" s="9" t="s">
        <v>48</v>
      </c>
      <c r="H7" s="10">
        <v>12750</v>
      </c>
      <c r="I7" s="11">
        <f t="shared" ref="I7:I20" si="1">E7-H7</f>
        <v>49250</v>
      </c>
    </row>
    <row r="8" spans="1:11" ht="30" customHeight="1">
      <c r="A8" s="14">
        <v>3</v>
      </c>
      <c r="B8" s="53">
        <v>45932</v>
      </c>
      <c r="C8" s="118" t="str">
        <f t="shared" si="0"/>
        <v>카드수익금 입급(개인고객)</v>
      </c>
      <c r="D8" s="119"/>
      <c r="E8" s="54">
        <v>24000</v>
      </c>
      <c r="F8" s="13"/>
      <c r="G8" s="9" t="s">
        <v>48</v>
      </c>
      <c r="H8" s="10">
        <v>64000</v>
      </c>
      <c r="I8" s="11">
        <f t="shared" si="1"/>
        <v>-40000</v>
      </c>
    </row>
    <row r="9" spans="1:11" ht="30" customHeight="1">
      <c r="A9" s="14">
        <v>4</v>
      </c>
      <c r="B9" s="53">
        <v>45932</v>
      </c>
      <c r="C9" s="118" t="str">
        <f t="shared" si="0"/>
        <v>카드수익금 입급(개인고객)</v>
      </c>
      <c r="D9" s="119"/>
      <c r="E9" s="54">
        <v>13000</v>
      </c>
      <c r="F9" s="13"/>
      <c r="G9" s="9" t="s">
        <v>48</v>
      </c>
      <c r="H9" s="10">
        <v>25000</v>
      </c>
      <c r="I9" s="11">
        <f t="shared" si="1"/>
        <v>-12000</v>
      </c>
    </row>
    <row r="10" spans="1:11" ht="30" customHeight="1">
      <c r="A10" s="14">
        <v>5</v>
      </c>
      <c r="B10" s="53">
        <v>45932</v>
      </c>
      <c r="C10" s="118" t="str">
        <f t="shared" si="0"/>
        <v>쿠팡페이주식회사</v>
      </c>
      <c r="D10" s="119"/>
      <c r="E10" s="54">
        <v>240</v>
      </c>
      <c r="F10" s="13"/>
      <c r="G10" s="9" t="s">
        <v>75</v>
      </c>
      <c r="H10" s="10">
        <v>28050</v>
      </c>
      <c r="I10" s="11">
        <f t="shared" si="1"/>
        <v>-27810</v>
      </c>
    </row>
    <row r="11" spans="1:11" ht="30" customHeight="1">
      <c r="A11" s="14">
        <v>6</v>
      </c>
      <c r="B11" s="53">
        <v>45940</v>
      </c>
      <c r="C11" s="118" t="str">
        <f t="shared" si="0"/>
        <v>카드수익금 입급(개인고객)</v>
      </c>
      <c r="D11" s="119"/>
      <c r="E11" s="54">
        <v>30000</v>
      </c>
      <c r="F11" s="13"/>
      <c r="G11" s="9" t="s">
        <v>48</v>
      </c>
      <c r="H11" s="10">
        <v>15225</v>
      </c>
      <c r="I11" s="11">
        <f t="shared" si="1"/>
        <v>14775</v>
      </c>
    </row>
    <row r="12" spans="1:11" ht="30" customHeight="1">
      <c r="A12" s="14">
        <v>7</v>
      </c>
      <c r="B12" s="53">
        <v>45940</v>
      </c>
      <c r="C12" s="118" t="str">
        <f t="shared" si="0"/>
        <v>네이버스마트스토어</v>
      </c>
      <c r="D12" s="119"/>
      <c r="E12" s="54">
        <v>3096478</v>
      </c>
      <c r="F12" s="13"/>
      <c r="G12" s="9" t="s">
        <v>76</v>
      </c>
      <c r="H12" s="10">
        <v>67500</v>
      </c>
      <c r="I12" s="11">
        <f t="shared" si="1"/>
        <v>3028978</v>
      </c>
    </row>
    <row r="13" spans="1:11" ht="30" customHeight="1">
      <c r="A13" s="14">
        <v>8</v>
      </c>
      <c r="B13" s="53">
        <v>45940</v>
      </c>
      <c r="C13" s="118" t="str">
        <f t="shared" si="0"/>
        <v>현금수익금 입급(개인고객)</v>
      </c>
      <c r="D13" s="119"/>
      <c r="E13" s="54">
        <v>130000</v>
      </c>
      <c r="F13" s="13"/>
      <c r="G13" s="9" t="s">
        <v>47</v>
      </c>
      <c r="H13" s="10">
        <v>115600</v>
      </c>
      <c r="I13" s="11">
        <f t="shared" si="1"/>
        <v>14400</v>
      </c>
    </row>
    <row r="14" spans="1:11" ht="30" customHeight="1">
      <c r="A14" s="14">
        <v>9</v>
      </c>
      <c r="B14" s="53">
        <v>45940</v>
      </c>
      <c r="C14" s="118" t="str">
        <f t="shared" si="0"/>
        <v>현금수익금 입급(개인고객)</v>
      </c>
      <c r="D14" s="119"/>
      <c r="E14" s="54">
        <v>98000</v>
      </c>
      <c r="F14" s="13"/>
      <c r="G14" s="9" t="s">
        <v>47</v>
      </c>
      <c r="H14" s="10">
        <v>49875</v>
      </c>
      <c r="I14" s="11">
        <f t="shared" si="1"/>
        <v>48125</v>
      </c>
    </row>
    <row r="15" spans="1:11" ht="30" customHeight="1">
      <c r="A15" s="14">
        <v>10</v>
      </c>
      <c r="B15" s="53">
        <v>45940</v>
      </c>
      <c r="C15" s="118" t="str">
        <f t="shared" si="0"/>
        <v>웰빙 로컬푸드</v>
      </c>
      <c r="D15" s="119"/>
      <c r="E15" s="54">
        <v>31450</v>
      </c>
      <c r="F15" s="13"/>
      <c r="G15" s="9" t="s">
        <v>118</v>
      </c>
      <c r="H15" s="10">
        <v>69000</v>
      </c>
      <c r="I15" s="11">
        <f t="shared" si="1"/>
        <v>-37550</v>
      </c>
    </row>
    <row r="16" spans="1:11" ht="30" customHeight="1">
      <c r="A16" s="14">
        <v>11</v>
      </c>
      <c r="B16" s="53">
        <v>45943</v>
      </c>
      <c r="C16" s="118" t="str">
        <f t="shared" si="0"/>
        <v>카드수익금 입급(개인고객)</v>
      </c>
      <c r="D16" s="119"/>
      <c r="E16" s="54">
        <v>71000</v>
      </c>
      <c r="F16" s="13"/>
      <c r="G16" s="9" t="s">
        <v>48</v>
      </c>
      <c r="H16" s="10">
        <v>12000</v>
      </c>
      <c r="I16" s="11">
        <f t="shared" si="1"/>
        <v>59000</v>
      </c>
    </row>
    <row r="17" spans="1:9" ht="30" customHeight="1">
      <c r="A17" s="14">
        <v>12</v>
      </c>
      <c r="B17" s="53">
        <v>45943</v>
      </c>
      <c r="C17" s="118" t="str">
        <f t="shared" si="0"/>
        <v>카드수익금 입급(개인고객)</v>
      </c>
      <c r="D17" s="119"/>
      <c r="E17" s="54">
        <v>35000</v>
      </c>
      <c r="F17" s="13"/>
      <c r="G17" s="9" t="s">
        <v>48</v>
      </c>
      <c r="H17" s="10">
        <v>19000</v>
      </c>
      <c r="I17" s="11">
        <f t="shared" si="1"/>
        <v>16000</v>
      </c>
    </row>
    <row r="18" spans="1:9" ht="30" customHeight="1">
      <c r="A18" s="14">
        <v>13</v>
      </c>
      <c r="B18" s="53">
        <v>45943</v>
      </c>
      <c r="C18" s="118" t="str">
        <f t="shared" si="0"/>
        <v>카드수익금 입급(개인고객)</v>
      </c>
      <c r="D18" s="119"/>
      <c r="E18" s="54">
        <v>19000</v>
      </c>
      <c r="F18" s="13"/>
      <c r="G18" s="9" t="s">
        <v>48</v>
      </c>
      <c r="H18" s="10">
        <v>45199</v>
      </c>
      <c r="I18" s="11">
        <f t="shared" si="1"/>
        <v>-26199</v>
      </c>
    </row>
    <row r="19" spans="1:9" ht="30" customHeight="1">
      <c r="A19" s="14">
        <v>14</v>
      </c>
      <c r="B19" s="53">
        <v>45944</v>
      </c>
      <c r="C19" s="118" t="str">
        <f t="shared" si="0"/>
        <v>사회복지법인대한사회복지회</v>
      </c>
      <c r="D19" s="119"/>
      <c r="E19" s="54">
        <v>6500000</v>
      </c>
      <c r="F19" s="13"/>
      <c r="G19" s="9" t="s">
        <v>107</v>
      </c>
      <c r="H19" s="10">
        <v>22501</v>
      </c>
      <c r="I19" s="11">
        <f t="shared" si="1"/>
        <v>6477499</v>
      </c>
    </row>
    <row r="20" spans="1:9" ht="30" customHeight="1">
      <c r="A20" s="14">
        <v>15</v>
      </c>
      <c r="B20" s="53">
        <v>45944</v>
      </c>
      <c r="C20" s="118" t="str">
        <f t="shared" si="0"/>
        <v>웰빙 로컬푸드</v>
      </c>
      <c r="D20" s="119"/>
      <c r="E20" s="54">
        <v>175100</v>
      </c>
      <c r="F20" s="13"/>
      <c r="G20" s="9" t="s">
        <v>118</v>
      </c>
      <c r="H20" s="10">
        <v>248200</v>
      </c>
      <c r="I20" s="11">
        <f t="shared" si="1"/>
        <v>-73100</v>
      </c>
    </row>
    <row r="21" spans="1:9" ht="30" customHeight="1">
      <c r="A21" s="14">
        <v>16</v>
      </c>
      <c r="B21" s="53">
        <v>45947</v>
      </c>
      <c r="C21" s="118" t="str">
        <f t="shared" si="0"/>
        <v>카드수익금 입급(개인고객)</v>
      </c>
      <c r="D21" s="119"/>
      <c r="E21" s="54">
        <v>67000</v>
      </c>
      <c r="F21" s="13"/>
      <c r="G21" s="9" t="s">
        <v>48</v>
      </c>
      <c r="H21" s="10">
        <v>27000</v>
      </c>
    </row>
    <row r="22" spans="1:9" ht="30" customHeight="1">
      <c r="A22" s="14">
        <v>17</v>
      </c>
      <c r="B22" s="53">
        <v>45950</v>
      </c>
      <c r="C22" s="118" t="str">
        <f t="shared" si="0"/>
        <v>카드수익금 입급(개인고객)</v>
      </c>
      <c r="D22" s="119"/>
      <c r="E22" s="54">
        <v>38000</v>
      </c>
      <c r="F22" s="13"/>
      <c r="G22" s="9" t="s">
        <v>48</v>
      </c>
      <c r="H22" s="10">
        <v>32000</v>
      </c>
    </row>
    <row r="23" spans="1:9" ht="30" customHeight="1">
      <c r="A23" s="14">
        <v>18</v>
      </c>
      <c r="B23" s="53">
        <v>45950</v>
      </c>
      <c r="C23" s="118" t="str">
        <f t="shared" si="0"/>
        <v>현금수익금 입급(개인고객)</v>
      </c>
      <c r="D23" s="119"/>
      <c r="E23" s="55">
        <v>20000</v>
      </c>
      <c r="F23" s="13"/>
      <c r="G23" s="9" t="s">
        <v>47</v>
      </c>
      <c r="H23" s="10">
        <v>11000</v>
      </c>
    </row>
    <row r="24" spans="1:9" ht="30" customHeight="1">
      <c r="A24" s="14">
        <v>19</v>
      </c>
      <c r="B24" s="53">
        <v>45951</v>
      </c>
      <c r="C24" s="118" t="str">
        <f t="shared" si="0"/>
        <v>카드수익금 입급(개인고객)</v>
      </c>
      <c r="D24" s="119"/>
      <c r="E24" s="55">
        <v>33000</v>
      </c>
      <c r="F24" s="13"/>
      <c r="G24" s="9" t="s">
        <v>48</v>
      </c>
      <c r="H24" s="10">
        <v>52000</v>
      </c>
    </row>
    <row r="25" spans="1:9" ht="30" customHeight="1">
      <c r="A25" s="14">
        <v>20</v>
      </c>
      <c r="B25" s="53">
        <v>45951</v>
      </c>
      <c r="C25" s="118" t="str">
        <f>G25</f>
        <v>시니어마켓(대가들이사는마을)</v>
      </c>
      <c r="D25" s="119"/>
      <c r="E25" s="55">
        <v>1376075</v>
      </c>
      <c r="F25" s="13"/>
      <c r="G25" s="9" t="s">
        <v>119</v>
      </c>
      <c r="H25" s="10">
        <v>84000</v>
      </c>
    </row>
    <row r="26" spans="1:9" ht="30" customHeight="1">
      <c r="A26" s="14">
        <v>21</v>
      </c>
      <c r="B26" s="53">
        <v>45951</v>
      </c>
      <c r="C26" s="118" t="str">
        <f t="shared" si="0"/>
        <v>시니어마켓(대가들이사는마을)</v>
      </c>
      <c r="D26" s="119"/>
      <c r="E26" s="55">
        <v>42750</v>
      </c>
      <c r="F26" s="13"/>
      <c r="G26" s="9" t="s">
        <v>119</v>
      </c>
      <c r="H26" s="10">
        <v>2240600</v>
      </c>
      <c r="I26" s="11">
        <f>SUM(E26:E28)</f>
        <v>94200</v>
      </c>
    </row>
    <row r="27" spans="1:9" ht="30" customHeight="1">
      <c r="A27" s="14">
        <v>22</v>
      </c>
      <c r="B27" s="53">
        <v>45951</v>
      </c>
      <c r="C27" s="118" t="str">
        <f t="shared" si="0"/>
        <v>현금수익금 입급(개인고객)</v>
      </c>
      <c r="D27" s="119"/>
      <c r="E27" s="55">
        <v>20000</v>
      </c>
      <c r="F27" s="13"/>
      <c r="G27" s="9" t="s">
        <v>47</v>
      </c>
    </row>
    <row r="28" spans="1:9" ht="30" customHeight="1">
      <c r="A28" s="14">
        <v>23</v>
      </c>
      <c r="B28" s="53">
        <v>45951</v>
      </c>
      <c r="C28" s="118" t="str">
        <f t="shared" si="0"/>
        <v>웰빙 로컬푸드</v>
      </c>
      <c r="D28" s="119"/>
      <c r="E28" s="55">
        <v>31450</v>
      </c>
      <c r="F28" s="13"/>
      <c r="G28" s="9" t="s">
        <v>118</v>
      </c>
    </row>
    <row r="29" spans="1:9" ht="30" customHeight="1">
      <c r="A29" s="14">
        <v>24</v>
      </c>
      <c r="B29" s="53">
        <v>45952</v>
      </c>
      <c r="C29" s="118" t="str">
        <f t="shared" si="0"/>
        <v>네이버스마트스토어정산</v>
      </c>
      <c r="D29" s="119"/>
      <c r="E29" s="55">
        <v>23590</v>
      </c>
      <c r="F29" s="13"/>
      <c r="G29" s="9" t="s">
        <v>120</v>
      </c>
      <c r="H29" s="10">
        <v>882300</v>
      </c>
    </row>
    <row r="30" spans="1:9" ht="30" customHeight="1">
      <c r="A30" s="14">
        <v>25</v>
      </c>
      <c r="B30" s="53">
        <v>45952</v>
      </c>
      <c r="C30" s="118" t="str">
        <f t="shared" si="0"/>
        <v>카드수익금 입급(개인고객)</v>
      </c>
      <c r="D30" s="119"/>
      <c r="E30" s="55">
        <v>153000</v>
      </c>
      <c r="F30" s="13"/>
      <c r="G30" s="9" t="s">
        <v>48</v>
      </c>
      <c r="H30" s="10">
        <v>367200</v>
      </c>
    </row>
    <row r="31" spans="1:9" ht="30" customHeight="1">
      <c r="A31" s="14">
        <v>26</v>
      </c>
      <c r="B31" s="53">
        <v>45952</v>
      </c>
      <c r="C31" s="118" t="str">
        <f t="shared" si="0"/>
        <v>카드수익금 입급(개인고객)</v>
      </c>
      <c r="D31" s="119"/>
      <c r="E31" s="55">
        <v>164000</v>
      </c>
      <c r="F31" s="13"/>
      <c r="G31" s="9" t="s">
        <v>48</v>
      </c>
      <c r="H31" s="10">
        <v>4964695</v>
      </c>
      <c r="I31" s="11">
        <f>SUM(E31:E73)</f>
        <v>21352299</v>
      </c>
    </row>
    <row r="32" spans="1:9" ht="30" customHeight="1">
      <c r="A32" s="14">
        <v>27</v>
      </c>
      <c r="B32" s="53">
        <v>45952</v>
      </c>
      <c r="C32" s="118" t="str">
        <f t="shared" si="0"/>
        <v>카드수익금 입급(개인고객)</v>
      </c>
      <c r="D32" s="119"/>
      <c r="E32" s="55">
        <v>20000</v>
      </c>
      <c r="F32" s="13"/>
      <c r="G32" s="9" t="s">
        <v>48</v>
      </c>
    </row>
    <row r="33" spans="1:12" ht="30" customHeight="1">
      <c r="A33" s="14">
        <v>28</v>
      </c>
      <c r="B33" s="53">
        <v>45952</v>
      </c>
      <c r="C33" s="118" t="str">
        <f t="shared" si="0"/>
        <v>카드수익금 입급(개인고객)</v>
      </c>
      <c r="D33" s="119"/>
      <c r="E33" s="55">
        <v>92000</v>
      </c>
      <c r="F33" s="13"/>
      <c r="G33" s="9" t="s">
        <v>48</v>
      </c>
    </row>
    <row r="34" spans="1:12" ht="30" customHeight="1">
      <c r="A34" s="14">
        <v>29</v>
      </c>
      <c r="B34" s="53">
        <v>45952</v>
      </c>
      <c r="C34" s="118" t="str">
        <f t="shared" si="0"/>
        <v>카드수익금 입급(개인고객)</v>
      </c>
      <c r="D34" s="119"/>
      <c r="E34" s="55">
        <v>21000</v>
      </c>
      <c r="F34" s="13"/>
      <c r="G34" s="9" t="s">
        <v>48</v>
      </c>
    </row>
    <row r="35" spans="1:12" ht="30" customHeight="1">
      <c r="A35" s="14">
        <v>30</v>
      </c>
      <c r="B35" s="53">
        <v>45952</v>
      </c>
      <c r="C35" s="118" t="str">
        <f t="shared" si="0"/>
        <v>카드수익금 입급(개인고객)</v>
      </c>
      <c r="D35" s="119"/>
      <c r="E35" s="55">
        <v>20000</v>
      </c>
      <c r="F35" s="13"/>
      <c r="G35" s="9" t="s">
        <v>48</v>
      </c>
    </row>
    <row r="36" spans="1:12" ht="30" customHeight="1">
      <c r="A36" s="14">
        <v>31</v>
      </c>
      <c r="B36" s="53">
        <v>45952</v>
      </c>
      <c r="C36" s="118" t="str">
        <f t="shared" si="0"/>
        <v>아임웹(행주농가 쇼핑몰)</v>
      </c>
      <c r="D36" s="119"/>
      <c r="E36" s="55">
        <v>100000</v>
      </c>
      <c r="F36" s="13"/>
      <c r="G36" s="9" t="s">
        <v>121</v>
      </c>
    </row>
    <row r="37" spans="1:12" ht="30" customHeight="1">
      <c r="A37" s="14">
        <v>32</v>
      </c>
      <c r="B37" s="53">
        <v>45952</v>
      </c>
      <c r="C37" s="118" t="str">
        <f t="shared" ref="C37:C69" si="2">G37</f>
        <v>현금수익금 입급(개인고객)</v>
      </c>
      <c r="D37" s="119"/>
      <c r="E37" s="55">
        <v>10000</v>
      </c>
      <c r="F37" s="13"/>
      <c r="G37" s="9" t="s">
        <v>47</v>
      </c>
    </row>
    <row r="38" spans="1:12" ht="30" customHeight="1">
      <c r="A38" s="14">
        <v>33</v>
      </c>
      <c r="B38" s="53">
        <v>45952</v>
      </c>
      <c r="C38" s="118" t="str">
        <f t="shared" si="2"/>
        <v>현금수익금 입급(개인고객)</v>
      </c>
      <c r="D38" s="119"/>
      <c r="E38" s="55">
        <v>20000</v>
      </c>
      <c r="F38" s="13"/>
      <c r="G38" s="9" t="s">
        <v>47</v>
      </c>
      <c r="K38" s="11" t="e">
        <f>E38-#REF!</f>
        <v>#REF!</v>
      </c>
    </row>
    <row r="39" spans="1:12" ht="30" customHeight="1">
      <c r="A39" s="14">
        <v>34</v>
      </c>
      <c r="B39" s="53">
        <v>45952</v>
      </c>
      <c r="C39" s="118" t="str">
        <f t="shared" ref="C39:C63" si="3">G39</f>
        <v>현금수익금 입급(개인고객)</v>
      </c>
      <c r="D39" s="119"/>
      <c r="E39" s="55">
        <v>12000</v>
      </c>
      <c r="F39" s="13"/>
      <c r="G39" s="9" t="s">
        <v>47</v>
      </c>
    </row>
    <row r="40" spans="1:12" ht="30" customHeight="1">
      <c r="A40" s="14">
        <v>35</v>
      </c>
      <c r="B40" s="53">
        <v>45952</v>
      </c>
      <c r="C40" s="118" t="str">
        <f t="shared" si="3"/>
        <v>현금수익금 입급(개인고객)</v>
      </c>
      <c r="D40" s="119"/>
      <c r="E40" s="55">
        <v>26000</v>
      </c>
      <c r="F40" s="13"/>
      <c r="G40" s="9" t="s">
        <v>47</v>
      </c>
    </row>
    <row r="41" spans="1:12" ht="30" customHeight="1">
      <c r="A41" s="14">
        <v>36</v>
      </c>
      <c r="B41" s="53">
        <v>45952</v>
      </c>
      <c r="C41" s="118" t="str">
        <f t="shared" si="3"/>
        <v>시니어마켓(대가들이사는마을)</v>
      </c>
      <c r="D41" s="119"/>
      <c r="E41" s="55">
        <v>1377200</v>
      </c>
      <c r="F41" s="13"/>
      <c r="G41" s="9" t="s">
        <v>119</v>
      </c>
    </row>
    <row r="42" spans="1:12" ht="30" customHeight="1">
      <c r="A42" s="14">
        <v>37</v>
      </c>
      <c r="B42" s="53">
        <v>45952</v>
      </c>
      <c r="C42" s="118" t="str">
        <f t="shared" ref="C42:C44" si="4">G42</f>
        <v>현금수익금 입급(개인고객)</v>
      </c>
      <c r="D42" s="119"/>
      <c r="E42" s="55">
        <v>20000</v>
      </c>
      <c r="F42" s="13"/>
      <c r="G42" s="9" t="s">
        <v>47</v>
      </c>
    </row>
    <row r="43" spans="1:12" ht="30" customHeight="1">
      <c r="A43" s="14">
        <v>38</v>
      </c>
      <c r="B43" s="53">
        <v>45952</v>
      </c>
      <c r="C43" s="118" t="str">
        <f t="shared" si="4"/>
        <v>코리아경기도주식회사</v>
      </c>
      <c r="D43" s="119"/>
      <c r="E43" s="55">
        <v>44650</v>
      </c>
      <c r="F43" s="13"/>
      <c r="G43" s="9" t="s">
        <v>108</v>
      </c>
    </row>
    <row r="44" spans="1:12" ht="30" customHeight="1">
      <c r="A44" s="14">
        <v>39</v>
      </c>
      <c r="B44" s="53">
        <v>45953</v>
      </c>
      <c r="C44" s="118" t="str">
        <f t="shared" si="4"/>
        <v>카드수익금 입급(개인고객)</v>
      </c>
      <c r="D44" s="119"/>
      <c r="E44" s="55">
        <v>21000</v>
      </c>
      <c r="F44" s="13"/>
      <c r="G44" s="9" t="s">
        <v>48</v>
      </c>
    </row>
    <row r="45" spans="1:12" ht="30" customHeight="1">
      <c r="A45" s="14">
        <v>40</v>
      </c>
      <c r="B45" s="53">
        <v>45953</v>
      </c>
      <c r="C45" s="118" t="str">
        <f t="shared" si="3"/>
        <v>카드수익금 입급(개인고객)</v>
      </c>
      <c r="D45" s="119"/>
      <c r="E45" s="55">
        <v>72000</v>
      </c>
      <c r="F45" s="13"/>
      <c r="G45" s="9" t="s">
        <v>48</v>
      </c>
      <c r="K45" s="11"/>
      <c r="L45" s="11"/>
    </row>
    <row r="46" spans="1:12" ht="30" customHeight="1">
      <c r="A46" s="14">
        <v>41</v>
      </c>
      <c r="B46" s="53">
        <v>45953</v>
      </c>
      <c r="C46" s="118" t="str">
        <f t="shared" si="3"/>
        <v>카드수익금 입급(개인고객)</v>
      </c>
      <c r="D46" s="119"/>
      <c r="E46" s="55">
        <v>128000</v>
      </c>
      <c r="F46" s="13"/>
      <c r="G46" s="9" t="s">
        <v>48</v>
      </c>
    </row>
    <row r="47" spans="1:12" ht="30" customHeight="1">
      <c r="A47" s="14">
        <v>42</v>
      </c>
      <c r="B47" s="53">
        <v>45953</v>
      </c>
      <c r="C47" s="118" t="str">
        <f t="shared" si="3"/>
        <v>카드수익금 입급(개인고객)</v>
      </c>
      <c r="D47" s="119"/>
      <c r="E47" s="55">
        <v>20000</v>
      </c>
      <c r="F47" s="13"/>
      <c r="G47" s="9" t="s">
        <v>48</v>
      </c>
    </row>
    <row r="48" spans="1:12" ht="30" customHeight="1">
      <c r="A48" s="14">
        <v>43</v>
      </c>
      <c r="B48" s="53">
        <v>45953</v>
      </c>
      <c r="C48" s="118" t="str">
        <f t="shared" ref="C48:C58" si="5">G48</f>
        <v>카드수익금 입급(개인고객)</v>
      </c>
      <c r="D48" s="119"/>
      <c r="E48" s="55">
        <v>79000</v>
      </c>
      <c r="F48" s="13"/>
      <c r="G48" s="9" t="s">
        <v>48</v>
      </c>
    </row>
    <row r="49" spans="1:13" ht="30" customHeight="1">
      <c r="A49" s="14">
        <v>44</v>
      </c>
      <c r="B49" s="53">
        <v>45953</v>
      </c>
      <c r="C49" s="118" t="str">
        <f t="shared" si="5"/>
        <v>카드수익금 입급(개인고객)</v>
      </c>
      <c r="D49" s="119"/>
      <c r="E49" s="55">
        <v>50000</v>
      </c>
      <c r="F49" s="13"/>
      <c r="G49" s="9" t="s">
        <v>48</v>
      </c>
    </row>
    <row r="50" spans="1:13" ht="30" customHeight="1">
      <c r="A50" s="14">
        <v>45</v>
      </c>
      <c r="B50" s="53">
        <v>45953</v>
      </c>
      <c r="C50" s="118" t="str">
        <f t="shared" si="5"/>
        <v>카드수익금 입급(개인고객)</v>
      </c>
      <c r="D50" s="119"/>
      <c r="E50" s="55">
        <v>20000</v>
      </c>
      <c r="F50" s="13"/>
      <c r="G50" s="9" t="s">
        <v>48</v>
      </c>
    </row>
    <row r="51" spans="1:13" ht="30" customHeight="1">
      <c r="A51" s="14">
        <v>46</v>
      </c>
      <c r="B51" s="53">
        <v>45953</v>
      </c>
      <c r="C51" s="118" t="str">
        <f t="shared" si="5"/>
        <v>농수산진흥원</v>
      </c>
      <c r="D51" s="119"/>
      <c r="E51" s="55">
        <v>2000</v>
      </c>
      <c r="F51" s="13"/>
      <c r="G51" s="9" t="s">
        <v>109</v>
      </c>
    </row>
    <row r="52" spans="1:13" ht="30" customHeight="1">
      <c r="A52" s="14">
        <v>47</v>
      </c>
      <c r="B52" s="53">
        <v>45953</v>
      </c>
      <c r="C52" s="118" t="str">
        <f t="shared" si="5"/>
        <v>농수산진흥원</v>
      </c>
      <c r="D52" s="119"/>
      <c r="E52" s="55">
        <v>128777</v>
      </c>
      <c r="F52" s="13"/>
      <c r="G52" s="9" t="s">
        <v>109</v>
      </c>
    </row>
    <row r="53" spans="1:13" ht="30" customHeight="1">
      <c r="A53" s="14">
        <v>48</v>
      </c>
      <c r="B53" s="53">
        <v>45953</v>
      </c>
      <c r="C53" s="118" t="str">
        <f t="shared" si="5"/>
        <v>농수산진흥원</v>
      </c>
      <c r="D53" s="119"/>
      <c r="E53" s="55">
        <v>35100</v>
      </c>
      <c r="F53" s="13"/>
      <c r="G53" s="9" t="s">
        <v>109</v>
      </c>
    </row>
    <row r="54" spans="1:13" ht="30" customHeight="1">
      <c r="A54" s="14">
        <v>49</v>
      </c>
      <c r="B54" s="53">
        <v>45954</v>
      </c>
      <c r="C54" s="118" t="str">
        <f t="shared" si="5"/>
        <v>카드수익금 입급(개인고객)</v>
      </c>
      <c r="D54" s="119"/>
      <c r="E54" s="55">
        <v>40000</v>
      </c>
      <c r="F54" s="13"/>
      <c r="G54" s="9" t="s">
        <v>48</v>
      </c>
    </row>
    <row r="55" spans="1:13" ht="30" customHeight="1">
      <c r="A55" s="14">
        <v>50</v>
      </c>
      <c r="B55" s="53">
        <v>45954</v>
      </c>
      <c r="C55" s="118" t="str">
        <f t="shared" si="5"/>
        <v>카드수익금 입급(개인고객)</v>
      </c>
      <c r="D55" s="119"/>
      <c r="E55" s="55">
        <v>61000</v>
      </c>
      <c r="F55" s="13"/>
      <c r="G55" s="9" t="s">
        <v>48</v>
      </c>
    </row>
    <row r="56" spans="1:13" ht="30" customHeight="1">
      <c r="A56" s="14">
        <v>51</v>
      </c>
      <c r="B56" s="53">
        <v>45954</v>
      </c>
      <c r="C56" s="118" t="str">
        <f t="shared" si="5"/>
        <v>카드수익금 입급(개인고객)</v>
      </c>
      <c r="D56" s="119"/>
      <c r="E56" s="55">
        <v>31000</v>
      </c>
      <c r="F56" s="13"/>
      <c r="G56" s="9" t="s">
        <v>48</v>
      </c>
    </row>
    <row r="57" spans="1:13" ht="30" customHeight="1">
      <c r="A57" s="14">
        <v>52</v>
      </c>
      <c r="B57" s="53">
        <v>45954</v>
      </c>
      <c r="C57" s="118" t="str">
        <f t="shared" si="5"/>
        <v>카드수익금 입급(개인고객)</v>
      </c>
      <c r="D57" s="119"/>
      <c r="E57" s="55">
        <v>53000</v>
      </c>
      <c r="F57" s="13"/>
      <c r="G57" s="9" t="s">
        <v>48</v>
      </c>
    </row>
    <row r="58" spans="1:13" ht="30" customHeight="1">
      <c r="A58" s="14">
        <v>53</v>
      </c>
      <c r="B58" s="53">
        <v>45954</v>
      </c>
      <c r="C58" s="118" t="str">
        <f t="shared" si="5"/>
        <v>카드수익금 입급(개인고객)</v>
      </c>
      <c r="D58" s="119"/>
      <c r="E58" s="55">
        <v>30000</v>
      </c>
      <c r="F58" s="13"/>
      <c r="G58" s="9" t="s">
        <v>48</v>
      </c>
    </row>
    <row r="59" spans="1:13" ht="30" customHeight="1">
      <c r="A59" s="14">
        <v>54</v>
      </c>
      <c r="B59" s="53">
        <v>45954</v>
      </c>
      <c r="C59" s="118" t="str">
        <f t="shared" ref="C59" si="6">G59</f>
        <v>카드수익금 입급(개인고객)</v>
      </c>
      <c r="D59" s="119"/>
      <c r="E59" s="55">
        <v>32000</v>
      </c>
      <c r="F59" s="13"/>
      <c r="G59" s="9" t="s">
        <v>48</v>
      </c>
    </row>
    <row r="60" spans="1:13" ht="30" customHeight="1">
      <c r="A60" s="14">
        <v>55</v>
      </c>
      <c r="B60" s="53">
        <v>45958</v>
      </c>
      <c r="C60" s="118" t="str">
        <f t="shared" si="3"/>
        <v>쿠팡페이주식회</v>
      </c>
      <c r="D60" s="119"/>
      <c r="E60" s="55">
        <v>356000</v>
      </c>
      <c r="F60" s="13"/>
      <c r="G60" s="9" t="s">
        <v>110</v>
      </c>
      <c r="K60" s="7"/>
      <c r="L60" s="11"/>
      <c r="M60" s="11"/>
    </row>
    <row r="61" spans="1:13" ht="30" customHeight="1">
      <c r="A61" s="14">
        <v>56</v>
      </c>
      <c r="B61" s="53">
        <v>45958</v>
      </c>
      <c r="C61" s="118" t="str">
        <f t="shared" si="3"/>
        <v>카드수익금 입급(개인고객)</v>
      </c>
      <c r="D61" s="119"/>
      <c r="E61" s="55">
        <v>79000</v>
      </c>
      <c r="F61" s="13"/>
      <c r="G61" s="9" t="s">
        <v>48</v>
      </c>
    </row>
    <row r="62" spans="1:13" ht="30" customHeight="1">
      <c r="A62" s="14">
        <v>57</v>
      </c>
      <c r="B62" s="53">
        <v>45958</v>
      </c>
      <c r="C62" s="118" t="str">
        <f t="shared" si="3"/>
        <v>웰빙 로컬푸드</v>
      </c>
      <c r="D62" s="119"/>
      <c r="E62" s="55">
        <v>90950</v>
      </c>
      <c r="F62" s="13"/>
      <c r="G62" s="9" t="s">
        <v>118</v>
      </c>
    </row>
    <row r="63" spans="1:13" ht="30" customHeight="1">
      <c r="A63" s="14">
        <v>58</v>
      </c>
      <c r="B63" s="53">
        <v>45959</v>
      </c>
      <c r="C63" s="118" t="str">
        <f t="shared" si="3"/>
        <v>네이버스마트스토어정산</v>
      </c>
      <c r="D63" s="119"/>
      <c r="E63" s="55">
        <v>22645</v>
      </c>
      <c r="F63" s="13"/>
      <c r="G63" s="9" t="s">
        <v>120</v>
      </c>
    </row>
    <row r="64" spans="1:13" ht="30" customHeight="1">
      <c r="A64" s="14">
        <v>59</v>
      </c>
      <c r="B64" s="53">
        <v>45960</v>
      </c>
      <c r="C64" s="118" t="str">
        <f t="shared" si="2"/>
        <v>카드수익금 입급(개인고객)</v>
      </c>
      <c r="D64" s="119"/>
      <c r="E64" s="55">
        <v>64000</v>
      </c>
      <c r="F64" s="13"/>
      <c r="G64" s="9" t="s">
        <v>48</v>
      </c>
    </row>
    <row r="65" spans="1:21" ht="30" customHeight="1">
      <c r="A65" s="14">
        <v>60</v>
      </c>
      <c r="B65" s="53">
        <v>45960</v>
      </c>
      <c r="C65" s="118" t="str">
        <f t="shared" si="2"/>
        <v>카드수익금 입급(개인고객)</v>
      </c>
      <c r="D65" s="119"/>
      <c r="E65" s="55">
        <v>12000</v>
      </c>
      <c r="F65" s="13"/>
      <c r="G65" s="9" t="s">
        <v>48</v>
      </c>
    </row>
    <row r="66" spans="1:21" ht="30" customHeight="1">
      <c r="A66" s="14">
        <v>61</v>
      </c>
      <c r="B66" s="53">
        <v>45961</v>
      </c>
      <c r="C66" s="118" t="str">
        <f t="shared" si="2"/>
        <v>카드수익금 입급(개인고객)</v>
      </c>
      <c r="D66" s="119"/>
      <c r="E66" s="55">
        <v>48000</v>
      </c>
      <c r="F66" s="13"/>
      <c r="G66" s="9" t="s">
        <v>48</v>
      </c>
    </row>
    <row r="67" spans="1:21" ht="30" customHeight="1">
      <c r="A67" s="14">
        <v>62</v>
      </c>
      <c r="B67" s="53">
        <v>45961</v>
      </c>
      <c r="C67" s="118" t="s">
        <v>88</v>
      </c>
      <c r="D67" s="119"/>
      <c r="E67" s="55">
        <v>541450</v>
      </c>
      <c r="F67" s="13"/>
      <c r="G67" s="9" t="s">
        <v>111</v>
      </c>
    </row>
    <row r="68" spans="1:21" ht="30" customHeight="1">
      <c r="A68" s="14">
        <v>63</v>
      </c>
      <c r="B68" s="53">
        <v>45961</v>
      </c>
      <c r="C68" s="118" t="s">
        <v>87</v>
      </c>
      <c r="D68" s="119"/>
      <c r="E68" s="55">
        <v>1274150</v>
      </c>
      <c r="F68" s="13"/>
      <c r="G68" s="9" t="s">
        <v>112</v>
      </c>
    </row>
    <row r="69" spans="1:21" ht="30" customHeight="1">
      <c r="A69" s="14">
        <v>64</v>
      </c>
      <c r="B69" s="53">
        <v>45961</v>
      </c>
      <c r="C69" s="118" t="str">
        <f t="shared" si="2"/>
        <v>효자로컬푸드수익</v>
      </c>
      <c r="D69" s="119"/>
      <c r="E69" s="55">
        <v>1059950</v>
      </c>
      <c r="F69" s="13"/>
      <c r="G69" s="9" t="s">
        <v>113</v>
      </c>
    </row>
    <row r="70" spans="1:21" ht="30" customHeight="1">
      <c r="A70" s="14">
        <v>65</v>
      </c>
      <c r="B70" s="53">
        <v>45961</v>
      </c>
      <c r="C70" s="118" t="str">
        <f t="shared" si="0"/>
        <v>로컬푸드수익</v>
      </c>
      <c r="D70" s="119"/>
      <c r="E70" s="55">
        <v>11743440</v>
      </c>
      <c r="F70" s="13"/>
      <c r="G70" s="9" t="s">
        <v>114</v>
      </c>
    </row>
    <row r="71" spans="1:21" ht="30" customHeight="1">
      <c r="A71" s="14">
        <v>66</v>
      </c>
      <c r="B71" s="53">
        <v>45961</v>
      </c>
      <c r="C71" s="118" t="s">
        <v>89</v>
      </c>
      <c r="D71" s="119"/>
      <c r="E71" s="55">
        <v>375700</v>
      </c>
      <c r="F71" s="13"/>
      <c r="G71" s="9" t="s">
        <v>115</v>
      </c>
    </row>
    <row r="72" spans="1:21" ht="30" customHeight="1">
      <c r="A72" s="14">
        <v>67</v>
      </c>
      <c r="B72" s="53">
        <v>45961</v>
      </c>
      <c r="C72" s="118" t="s">
        <v>89</v>
      </c>
      <c r="D72" s="119"/>
      <c r="E72" s="55">
        <v>2754000</v>
      </c>
      <c r="F72" s="13"/>
      <c r="G72" s="9" t="s">
        <v>116</v>
      </c>
    </row>
    <row r="73" spans="1:21" ht="30" customHeight="1">
      <c r="A73" s="14">
        <v>68</v>
      </c>
      <c r="B73" s="53">
        <v>45961</v>
      </c>
      <c r="C73" s="118" t="s">
        <v>90</v>
      </c>
      <c r="D73" s="119"/>
      <c r="E73" s="55">
        <v>201287</v>
      </c>
      <c r="F73" s="13"/>
      <c r="G73" s="9" t="s">
        <v>106</v>
      </c>
    </row>
    <row r="74" spans="1:21" ht="30" customHeight="1">
      <c r="A74" s="122" t="s">
        <v>18</v>
      </c>
      <c r="B74" s="122"/>
      <c r="C74" s="122"/>
      <c r="D74" s="122"/>
      <c r="E74" s="122"/>
      <c r="F74" s="122"/>
    </row>
    <row r="75" spans="1:21" ht="30" customHeight="1">
      <c r="A75" s="120" t="s">
        <v>8</v>
      </c>
      <c r="B75" s="120"/>
      <c r="C75" s="12" t="s">
        <v>9</v>
      </c>
      <c r="D75" s="12" t="s">
        <v>4</v>
      </c>
      <c r="E75" s="12" t="s">
        <v>6</v>
      </c>
      <c r="F75" s="12" t="s">
        <v>7</v>
      </c>
    </row>
    <row r="76" spans="1:21" ht="30" customHeight="1">
      <c r="A76" s="120" t="s">
        <v>10</v>
      </c>
      <c r="B76" s="120"/>
      <c r="C76" s="123">
        <f>C79+C85+C87+C89+C144</f>
        <v>15735865</v>
      </c>
      <c r="D76" s="124"/>
      <c r="E76" s="124"/>
      <c r="F76" s="13"/>
    </row>
    <row r="77" spans="1:21" ht="30" customHeight="1">
      <c r="A77" s="120" t="s">
        <v>13</v>
      </c>
      <c r="B77" s="12">
        <v>1</v>
      </c>
      <c r="C77" s="23" t="s">
        <v>19</v>
      </c>
      <c r="D77" s="28">
        <v>45966</v>
      </c>
      <c r="E77" s="24">
        <v>5390000</v>
      </c>
      <c r="F77" s="13"/>
      <c r="U77" s="2"/>
    </row>
    <row r="78" spans="1:21" ht="30" customHeight="1">
      <c r="A78" s="120"/>
      <c r="B78" s="12"/>
      <c r="C78" s="23"/>
      <c r="D78" s="28"/>
      <c r="E78" s="24"/>
      <c r="F78" s="13"/>
    </row>
    <row r="79" spans="1:21" ht="30" customHeight="1">
      <c r="A79" s="120"/>
      <c r="B79" s="12" t="s">
        <v>11</v>
      </c>
      <c r="C79" s="125">
        <f>SUM(E77:E78)</f>
        <v>5390000</v>
      </c>
      <c r="D79" s="125"/>
      <c r="E79" s="125"/>
      <c r="F79" s="13"/>
    </row>
    <row r="80" spans="1:21" ht="30" customHeight="1">
      <c r="A80" s="120" t="s">
        <v>14</v>
      </c>
      <c r="B80" s="12">
        <v>1</v>
      </c>
      <c r="C80" s="15" t="s">
        <v>123</v>
      </c>
      <c r="D80" s="16" t="s">
        <v>124</v>
      </c>
      <c r="E80" s="17">
        <v>1607280</v>
      </c>
      <c r="F80" s="13"/>
    </row>
    <row r="81" spans="1:7" ht="30" customHeight="1">
      <c r="A81" s="120"/>
      <c r="B81" s="12"/>
      <c r="C81" s="15"/>
      <c r="D81" s="16"/>
      <c r="E81" s="17"/>
      <c r="F81" s="13"/>
    </row>
    <row r="82" spans="1:7" ht="30" customHeight="1">
      <c r="A82" s="120"/>
      <c r="B82" s="12"/>
      <c r="C82" s="15"/>
      <c r="D82" s="16"/>
      <c r="E82" s="17"/>
      <c r="F82" s="13"/>
    </row>
    <row r="83" spans="1:7" ht="30" customHeight="1">
      <c r="A83" s="120"/>
      <c r="B83" s="12"/>
      <c r="C83" s="15"/>
      <c r="D83" s="16"/>
      <c r="E83" s="17"/>
      <c r="F83" s="13"/>
    </row>
    <row r="84" spans="1:7" ht="30" customHeight="1">
      <c r="A84" s="120"/>
      <c r="B84" s="12"/>
      <c r="C84" s="15"/>
      <c r="D84" s="16"/>
      <c r="E84" s="17"/>
      <c r="F84" s="13"/>
    </row>
    <row r="85" spans="1:7" ht="30" customHeight="1">
      <c r="A85" s="120"/>
      <c r="B85" s="12" t="s">
        <v>11</v>
      </c>
      <c r="C85" s="121">
        <f>SUM(E80:E84)</f>
        <v>1607280</v>
      </c>
      <c r="D85" s="121"/>
      <c r="E85" s="121"/>
      <c r="F85" s="13"/>
    </row>
    <row r="86" spans="1:7" ht="30" customHeight="1">
      <c r="A86" s="120"/>
      <c r="B86" s="12"/>
      <c r="C86" s="15"/>
      <c r="D86" s="16"/>
      <c r="E86" s="17"/>
      <c r="F86" s="13"/>
    </row>
    <row r="87" spans="1:7" ht="30" customHeight="1">
      <c r="A87" s="120"/>
      <c r="B87" s="12" t="s">
        <v>11</v>
      </c>
      <c r="C87" s="126">
        <f>SUM(E86:E86)</f>
        <v>0</v>
      </c>
      <c r="D87" s="126"/>
      <c r="E87" s="126"/>
      <c r="F87" s="13"/>
    </row>
    <row r="88" spans="1:7" ht="30" customHeight="1">
      <c r="A88" s="120"/>
      <c r="B88" s="12"/>
      <c r="C88" s="15"/>
      <c r="D88" s="16"/>
      <c r="E88" s="17"/>
      <c r="F88" s="13"/>
    </row>
    <row r="89" spans="1:7" ht="30" customHeight="1">
      <c r="A89" s="120"/>
      <c r="B89" s="12" t="s">
        <v>11</v>
      </c>
      <c r="C89" s="121">
        <f>SUM(E88:E88)</f>
        <v>0</v>
      </c>
      <c r="D89" s="121"/>
      <c r="E89" s="121"/>
      <c r="F89" s="13"/>
    </row>
    <row r="90" spans="1:7" ht="36" customHeight="1">
      <c r="A90" s="120"/>
      <c r="B90" s="12">
        <v>1</v>
      </c>
      <c r="C90" s="15" t="s">
        <v>125</v>
      </c>
      <c r="D90" s="28" t="s">
        <v>126</v>
      </c>
      <c r="E90" s="17">
        <v>660000</v>
      </c>
      <c r="F90" s="13"/>
      <c r="G90" s="27" t="s">
        <v>57</v>
      </c>
    </row>
    <row r="91" spans="1:7" ht="36" customHeight="1">
      <c r="A91" s="120"/>
      <c r="B91" s="12">
        <v>2</v>
      </c>
      <c r="C91" s="15" t="s">
        <v>78</v>
      </c>
      <c r="D91" s="28" t="s">
        <v>127</v>
      </c>
      <c r="E91" s="17">
        <v>348</v>
      </c>
      <c r="F91" s="13"/>
      <c r="G91" s="27"/>
    </row>
    <row r="92" spans="1:7" ht="36" customHeight="1">
      <c r="A92" s="120"/>
      <c r="B92" s="12">
        <v>3</v>
      </c>
      <c r="C92" s="15" t="s">
        <v>78</v>
      </c>
      <c r="D92" s="28" t="s">
        <v>127</v>
      </c>
      <c r="E92" s="17">
        <v>188</v>
      </c>
      <c r="F92" s="13"/>
      <c r="G92" s="27"/>
    </row>
    <row r="93" spans="1:7" ht="36" customHeight="1">
      <c r="A93" s="120"/>
      <c r="B93" s="12">
        <v>4</v>
      </c>
      <c r="C93" s="15" t="s">
        <v>78</v>
      </c>
      <c r="D93" s="28" t="s">
        <v>127</v>
      </c>
      <c r="E93" s="17">
        <v>899</v>
      </c>
      <c r="F93" s="13"/>
      <c r="G93" s="27"/>
    </row>
    <row r="94" spans="1:7" ht="36" customHeight="1">
      <c r="A94" s="120"/>
      <c r="B94" s="12">
        <v>5</v>
      </c>
      <c r="C94" s="15" t="s">
        <v>128</v>
      </c>
      <c r="D94" s="28" t="s">
        <v>127</v>
      </c>
      <c r="E94" s="17">
        <v>139140</v>
      </c>
      <c r="F94" s="13"/>
      <c r="G94" s="27"/>
    </row>
    <row r="95" spans="1:7" ht="36" customHeight="1">
      <c r="A95" s="120"/>
      <c r="B95" s="12">
        <v>6</v>
      </c>
      <c r="C95" s="15" t="s">
        <v>78</v>
      </c>
      <c r="D95" s="28" t="s">
        <v>129</v>
      </c>
      <c r="E95" s="17">
        <v>345</v>
      </c>
      <c r="F95" s="13"/>
      <c r="G95" s="27"/>
    </row>
    <row r="96" spans="1:7" ht="36" customHeight="1">
      <c r="A96" s="120"/>
      <c r="B96" s="12">
        <v>7</v>
      </c>
      <c r="C96" s="15" t="s">
        <v>78</v>
      </c>
      <c r="D96" s="28" t="s">
        <v>130</v>
      </c>
      <c r="E96" s="17">
        <v>218</v>
      </c>
      <c r="F96" s="13"/>
      <c r="G96" s="27"/>
    </row>
    <row r="97" spans="1:7" ht="36" customHeight="1">
      <c r="A97" s="120"/>
      <c r="B97" s="12">
        <v>8</v>
      </c>
      <c r="C97" s="15" t="s">
        <v>78</v>
      </c>
      <c r="D97" s="28" t="s">
        <v>130</v>
      </c>
      <c r="E97" s="17">
        <v>1029</v>
      </c>
      <c r="F97" s="13"/>
      <c r="G97" s="27"/>
    </row>
    <row r="98" spans="1:7" ht="36" customHeight="1">
      <c r="A98" s="120"/>
      <c r="B98" s="12">
        <v>9</v>
      </c>
      <c r="C98" s="15" t="s">
        <v>78</v>
      </c>
      <c r="D98" s="28" t="s">
        <v>130</v>
      </c>
      <c r="E98" s="17">
        <v>507</v>
      </c>
      <c r="F98" s="13"/>
      <c r="G98" s="27"/>
    </row>
    <row r="99" spans="1:7" ht="36" customHeight="1">
      <c r="A99" s="120"/>
      <c r="B99" s="12">
        <v>10</v>
      </c>
      <c r="C99" s="15" t="s">
        <v>131</v>
      </c>
      <c r="D99" s="28" t="s">
        <v>132</v>
      </c>
      <c r="E99" s="17">
        <v>600000</v>
      </c>
      <c r="F99" s="13"/>
      <c r="G99" s="27"/>
    </row>
    <row r="100" spans="1:7" ht="36" customHeight="1">
      <c r="A100" s="120"/>
      <c r="B100" s="12">
        <v>11</v>
      </c>
      <c r="C100" s="15" t="s">
        <v>79</v>
      </c>
      <c r="D100" s="28" t="s">
        <v>132</v>
      </c>
      <c r="E100" s="17">
        <v>11400</v>
      </c>
      <c r="F100" s="13"/>
      <c r="G100" s="27"/>
    </row>
    <row r="101" spans="1:7" ht="36" customHeight="1">
      <c r="A101" s="120"/>
      <c r="B101" s="12">
        <v>12</v>
      </c>
      <c r="C101" s="15" t="s">
        <v>77</v>
      </c>
      <c r="D101" s="28" t="s">
        <v>133</v>
      </c>
      <c r="E101" s="17">
        <v>275000</v>
      </c>
      <c r="F101" s="13"/>
      <c r="G101" s="27"/>
    </row>
    <row r="102" spans="1:7" ht="36" customHeight="1">
      <c r="A102" s="120"/>
      <c r="B102" s="12">
        <v>13</v>
      </c>
      <c r="C102" s="15" t="s">
        <v>134</v>
      </c>
      <c r="D102" s="28" t="s">
        <v>133</v>
      </c>
      <c r="E102" s="17">
        <v>3900000</v>
      </c>
      <c r="F102" s="13"/>
      <c r="G102" s="27"/>
    </row>
    <row r="103" spans="1:7" ht="36" customHeight="1">
      <c r="A103" s="120"/>
      <c r="B103" s="12">
        <v>14</v>
      </c>
      <c r="C103" s="15" t="s">
        <v>135</v>
      </c>
      <c r="D103" s="28" t="s">
        <v>133</v>
      </c>
      <c r="E103" s="17">
        <v>11000</v>
      </c>
      <c r="F103" s="13"/>
      <c r="G103" s="27"/>
    </row>
    <row r="104" spans="1:7" ht="36" customHeight="1">
      <c r="A104" s="120"/>
      <c r="B104" s="12">
        <v>15</v>
      </c>
      <c r="C104" s="15" t="s">
        <v>135</v>
      </c>
      <c r="D104" s="28" t="s">
        <v>133</v>
      </c>
      <c r="E104" s="17">
        <v>16500</v>
      </c>
      <c r="F104" s="13"/>
      <c r="G104" s="27"/>
    </row>
    <row r="105" spans="1:7" ht="36" customHeight="1">
      <c r="A105" s="120"/>
      <c r="B105" s="12">
        <v>16</v>
      </c>
      <c r="C105" s="15" t="s">
        <v>136</v>
      </c>
      <c r="D105" s="28" t="s">
        <v>124</v>
      </c>
      <c r="E105" s="17">
        <v>565230</v>
      </c>
      <c r="F105" s="13"/>
      <c r="G105" s="27"/>
    </row>
    <row r="106" spans="1:7" ht="36" customHeight="1">
      <c r="A106" s="120"/>
      <c r="B106" s="12">
        <v>17</v>
      </c>
      <c r="C106" s="15" t="s">
        <v>137</v>
      </c>
      <c r="D106" s="28" t="s">
        <v>124</v>
      </c>
      <c r="E106" s="17">
        <v>279400</v>
      </c>
      <c r="F106" s="13"/>
      <c r="G106" s="27"/>
    </row>
    <row r="107" spans="1:7" ht="36" customHeight="1">
      <c r="A107" s="120"/>
      <c r="B107" s="12">
        <v>18</v>
      </c>
      <c r="C107" s="15" t="s">
        <v>78</v>
      </c>
      <c r="D107" s="28" t="s">
        <v>138</v>
      </c>
      <c r="E107" s="17">
        <v>971</v>
      </c>
      <c r="F107" s="13"/>
      <c r="G107" s="27"/>
    </row>
    <row r="108" spans="1:7" ht="36" customHeight="1">
      <c r="A108" s="120"/>
      <c r="B108" s="12">
        <v>19</v>
      </c>
      <c r="C108" s="15" t="s">
        <v>139</v>
      </c>
      <c r="D108" s="28" t="s">
        <v>140</v>
      </c>
      <c r="E108" s="17">
        <v>11000</v>
      </c>
      <c r="F108" s="13"/>
      <c r="G108" s="27"/>
    </row>
    <row r="109" spans="1:7" ht="36" customHeight="1">
      <c r="A109" s="120"/>
      <c r="B109" s="12">
        <v>20</v>
      </c>
      <c r="C109" s="15" t="s">
        <v>78</v>
      </c>
      <c r="D109" s="28" t="s">
        <v>140</v>
      </c>
      <c r="E109" s="17">
        <v>437</v>
      </c>
      <c r="F109" s="13"/>
      <c r="G109" s="27"/>
    </row>
    <row r="110" spans="1:7" ht="36" customHeight="1">
      <c r="A110" s="120"/>
      <c r="B110" s="12">
        <v>21</v>
      </c>
      <c r="C110" s="15" t="s">
        <v>141</v>
      </c>
      <c r="D110" s="28" t="s">
        <v>142</v>
      </c>
      <c r="E110" s="17">
        <v>11000</v>
      </c>
      <c r="F110" s="13"/>
      <c r="G110" s="27"/>
    </row>
    <row r="111" spans="1:7" ht="36" customHeight="1">
      <c r="A111" s="120"/>
      <c r="B111" s="12">
        <v>22</v>
      </c>
      <c r="C111" s="15" t="s">
        <v>78</v>
      </c>
      <c r="D111" s="28" t="s">
        <v>142</v>
      </c>
      <c r="E111" s="17">
        <v>478</v>
      </c>
      <c r="F111" s="13"/>
      <c r="G111" s="27"/>
    </row>
    <row r="112" spans="1:7" ht="36" customHeight="1">
      <c r="A112" s="120"/>
      <c r="B112" s="12">
        <v>23</v>
      </c>
      <c r="C112" s="15" t="s">
        <v>78</v>
      </c>
      <c r="D112" s="28" t="s">
        <v>143</v>
      </c>
      <c r="E112" s="17">
        <v>3080</v>
      </c>
      <c r="F112" s="13"/>
      <c r="G112" s="27"/>
    </row>
    <row r="113" spans="1:7" ht="36" customHeight="1">
      <c r="A113" s="120"/>
      <c r="B113" s="12">
        <v>24</v>
      </c>
      <c r="C113" s="15" t="s">
        <v>80</v>
      </c>
      <c r="D113" s="28" t="s">
        <v>143</v>
      </c>
      <c r="E113" s="17">
        <v>290</v>
      </c>
      <c r="F113" s="13"/>
      <c r="G113" s="27"/>
    </row>
    <row r="114" spans="1:7" ht="36" customHeight="1">
      <c r="A114" s="120"/>
      <c r="B114" s="12">
        <v>25</v>
      </c>
      <c r="C114" s="15" t="s">
        <v>80</v>
      </c>
      <c r="D114" s="28" t="s">
        <v>143</v>
      </c>
      <c r="E114" s="17">
        <v>304</v>
      </c>
      <c r="F114" s="13"/>
      <c r="G114" s="27" t="s">
        <v>58</v>
      </c>
    </row>
    <row r="115" spans="1:7" ht="36" customHeight="1">
      <c r="A115" s="120"/>
      <c r="B115" s="12">
        <v>26</v>
      </c>
      <c r="C115" s="15" t="s">
        <v>80</v>
      </c>
      <c r="D115" s="28" t="s">
        <v>143</v>
      </c>
      <c r="E115" s="17">
        <v>1563</v>
      </c>
      <c r="F115" s="13"/>
      <c r="G115" s="27" t="s">
        <v>59</v>
      </c>
    </row>
    <row r="116" spans="1:7" ht="36" customHeight="1">
      <c r="A116" s="120"/>
      <c r="B116" s="12">
        <v>27</v>
      </c>
      <c r="C116" s="15" t="s">
        <v>80</v>
      </c>
      <c r="D116" s="28" t="s">
        <v>143</v>
      </c>
      <c r="E116" s="17">
        <v>2294</v>
      </c>
      <c r="F116" s="13"/>
      <c r="G116" s="27" t="s">
        <v>60</v>
      </c>
    </row>
    <row r="117" spans="1:7" ht="36" customHeight="1">
      <c r="A117" s="120"/>
      <c r="B117" s="12">
        <v>28</v>
      </c>
      <c r="C117" s="15" t="s">
        <v>80</v>
      </c>
      <c r="D117" s="28" t="s">
        <v>143</v>
      </c>
      <c r="E117" s="17">
        <v>2044</v>
      </c>
      <c r="F117" s="13"/>
      <c r="G117" s="27"/>
    </row>
    <row r="118" spans="1:7" ht="36" customHeight="1">
      <c r="A118" s="120"/>
      <c r="B118" s="12">
        <v>29</v>
      </c>
      <c r="C118" s="15" t="s">
        <v>144</v>
      </c>
      <c r="D118" s="28" t="s">
        <v>143</v>
      </c>
      <c r="E118" s="17">
        <v>8710</v>
      </c>
      <c r="F118" s="13"/>
      <c r="G118" s="27"/>
    </row>
    <row r="119" spans="1:7" ht="36" customHeight="1">
      <c r="A119" s="120"/>
      <c r="B119" s="12">
        <v>30</v>
      </c>
      <c r="C119" s="15" t="s">
        <v>79</v>
      </c>
      <c r="D119" s="28" t="s">
        <v>145</v>
      </c>
      <c r="E119" s="17">
        <v>7760</v>
      </c>
      <c r="F119" s="13"/>
      <c r="G119" s="27"/>
    </row>
    <row r="120" spans="1:7" ht="36" customHeight="1">
      <c r="A120" s="120"/>
      <c r="B120" s="12">
        <v>31</v>
      </c>
      <c r="C120" s="15" t="s">
        <v>78</v>
      </c>
      <c r="D120" s="28" t="s">
        <v>145</v>
      </c>
      <c r="E120" s="17">
        <v>290</v>
      </c>
      <c r="F120" s="13"/>
      <c r="G120" s="27"/>
    </row>
    <row r="121" spans="1:7" ht="36" customHeight="1">
      <c r="A121" s="120"/>
      <c r="B121" s="12">
        <v>32</v>
      </c>
      <c r="C121" s="15" t="s">
        <v>78</v>
      </c>
      <c r="D121" s="28" t="s">
        <v>145</v>
      </c>
      <c r="E121" s="17">
        <v>695</v>
      </c>
      <c r="F121" s="13"/>
      <c r="G121" s="27"/>
    </row>
    <row r="122" spans="1:7" ht="36" customHeight="1">
      <c r="A122" s="120"/>
      <c r="B122" s="12">
        <v>33</v>
      </c>
      <c r="C122" s="15" t="s">
        <v>78</v>
      </c>
      <c r="D122" s="28" t="s">
        <v>145</v>
      </c>
      <c r="E122" s="17">
        <v>1145</v>
      </c>
      <c r="F122" s="13"/>
      <c r="G122" s="27"/>
    </row>
    <row r="123" spans="1:7" ht="36" customHeight="1">
      <c r="A123" s="120"/>
      <c r="B123" s="12">
        <v>34</v>
      </c>
      <c r="C123" s="15" t="s">
        <v>78</v>
      </c>
      <c r="D123" s="28" t="s">
        <v>145</v>
      </c>
      <c r="E123" s="17">
        <v>230</v>
      </c>
      <c r="F123" s="13"/>
      <c r="G123" s="27"/>
    </row>
    <row r="124" spans="1:7" ht="36" customHeight="1">
      <c r="A124" s="120"/>
      <c r="B124" s="12">
        <v>35</v>
      </c>
      <c r="C124" s="15" t="s">
        <v>78</v>
      </c>
      <c r="D124" s="28" t="s">
        <v>145</v>
      </c>
      <c r="E124" s="17">
        <v>1594</v>
      </c>
      <c r="F124" s="13"/>
      <c r="G124" s="27"/>
    </row>
    <row r="125" spans="1:7" ht="36" customHeight="1">
      <c r="A125" s="120"/>
      <c r="B125" s="12">
        <v>36</v>
      </c>
      <c r="C125" s="15" t="s">
        <v>78</v>
      </c>
      <c r="D125" s="28" t="s">
        <v>145</v>
      </c>
      <c r="E125" s="17">
        <v>950</v>
      </c>
      <c r="F125" s="13"/>
      <c r="G125" s="27"/>
    </row>
    <row r="126" spans="1:7" ht="36" customHeight="1">
      <c r="A126" s="120"/>
      <c r="B126" s="12">
        <v>37</v>
      </c>
      <c r="C126" s="15" t="s">
        <v>78</v>
      </c>
      <c r="D126" s="28" t="s">
        <v>145</v>
      </c>
      <c r="E126" s="17">
        <v>241</v>
      </c>
      <c r="F126" s="13"/>
      <c r="G126" s="27"/>
    </row>
    <row r="127" spans="1:7" ht="36" customHeight="1">
      <c r="A127" s="120"/>
      <c r="B127" s="12">
        <v>38</v>
      </c>
      <c r="C127" s="15" t="s">
        <v>146</v>
      </c>
      <c r="D127" s="28" t="s">
        <v>147</v>
      </c>
      <c r="E127" s="17">
        <v>22000</v>
      </c>
      <c r="F127" s="13"/>
      <c r="G127" s="27"/>
    </row>
    <row r="128" spans="1:7" ht="36" customHeight="1">
      <c r="A128" s="120"/>
      <c r="B128" s="12">
        <v>39</v>
      </c>
      <c r="C128" s="15" t="s">
        <v>148</v>
      </c>
      <c r="D128" s="28" t="s">
        <v>147</v>
      </c>
      <c r="E128" s="17">
        <v>1853460</v>
      </c>
      <c r="F128" s="13"/>
      <c r="G128" s="27"/>
    </row>
    <row r="129" spans="1:11" ht="36" customHeight="1">
      <c r="A129" s="120"/>
      <c r="B129" s="12">
        <v>40</v>
      </c>
      <c r="C129" s="15" t="s">
        <v>78</v>
      </c>
      <c r="D129" s="28" t="s">
        <v>147</v>
      </c>
      <c r="E129" s="17">
        <v>464</v>
      </c>
      <c r="F129" s="13"/>
      <c r="G129" s="27"/>
    </row>
    <row r="130" spans="1:11" ht="36" customHeight="1">
      <c r="A130" s="120"/>
      <c r="B130" s="12">
        <v>41</v>
      </c>
      <c r="C130" s="15" t="s">
        <v>78</v>
      </c>
      <c r="D130" s="28" t="s">
        <v>147</v>
      </c>
      <c r="E130" s="17">
        <v>435</v>
      </c>
      <c r="F130" s="13"/>
      <c r="G130" s="27"/>
    </row>
    <row r="131" spans="1:11" ht="36" customHeight="1">
      <c r="A131" s="120"/>
      <c r="B131" s="12">
        <v>42</v>
      </c>
      <c r="C131" s="15" t="s">
        <v>78</v>
      </c>
      <c r="D131" s="28" t="s">
        <v>147</v>
      </c>
      <c r="E131" s="17">
        <v>768</v>
      </c>
      <c r="F131" s="13"/>
      <c r="G131" s="27"/>
    </row>
    <row r="132" spans="1:11" ht="36" customHeight="1">
      <c r="A132" s="120"/>
      <c r="B132" s="12">
        <v>43</v>
      </c>
      <c r="C132" s="15" t="s">
        <v>78</v>
      </c>
      <c r="D132" s="28" t="s">
        <v>147</v>
      </c>
      <c r="E132" s="17">
        <v>734</v>
      </c>
      <c r="F132" s="13"/>
      <c r="G132" s="27" t="s">
        <v>61</v>
      </c>
    </row>
    <row r="133" spans="1:11" ht="36" customHeight="1">
      <c r="A133" s="120"/>
      <c r="B133" s="12">
        <v>44</v>
      </c>
      <c r="C133" s="15" t="s">
        <v>78</v>
      </c>
      <c r="D133" s="28" t="s">
        <v>147</v>
      </c>
      <c r="E133" s="17">
        <v>580</v>
      </c>
      <c r="F133" s="13"/>
      <c r="G133" s="27" t="s">
        <v>62</v>
      </c>
    </row>
    <row r="134" spans="1:11" ht="36" customHeight="1">
      <c r="A134" s="120"/>
      <c r="B134" s="12">
        <v>45</v>
      </c>
      <c r="C134" s="15" t="s">
        <v>78</v>
      </c>
      <c r="D134" s="28" t="s">
        <v>147</v>
      </c>
      <c r="E134" s="17">
        <v>419</v>
      </c>
      <c r="F134" s="13"/>
      <c r="G134" s="27" t="s">
        <v>63</v>
      </c>
    </row>
    <row r="135" spans="1:11" ht="36" customHeight="1">
      <c r="A135" s="120"/>
      <c r="B135" s="12">
        <v>46</v>
      </c>
      <c r="C135" s="15" t="s">
        <v>149</v>
      </c>
      <c r="D135" s="28" t="s">
        <v>150</v>
      </c>
      <c r="E135" s="17">
        <v>33000</v>
      </c>
      <c r="F135" s="13"/>
      <c r="G135" s="27" t="s">
        <v>64</v>
      </c>
    </row>
    <row r="136" spans="1:11" ht="36" customHeight="1">
      <c r="A136" s="120"/>
      <c r="B136" s="12">
        <v>47</v>
      </c>
      <c r="C136" s="15" t="s">
        <v>151</v>
      </c>
      <c r="D136" s="28" t="s">
        <v>150</v>
      </c>
      <c r="E136" s="17">
        <v>51010</v>
      </c>
      <c r="F136" s="13"/>
      <c r="G136" s="27" t="s">
        <v>65</v>
      </c>
    </row>
    <row r="137" spans="1:11" ht="36" customHeight="1">
      <c r="A137" s="120"/>
      <c r="B137" s="12">
        <v>48</v>
      </c>
      <c r="C137" s="15" t="s">
        <v>78</v>
      </c>
      <c r="D137" s="28" t="s">
        <v>152</v>
      </c>
      <c r="E137" s="17">
        <v>908</v>
      </c>
      <c r="F137" s="13"/>
      <c r="G137" s="27" t="s">
        <v>66</v>
      </c>
    </row>
    <row r="138" spans="1:11" ht="36" customHeight="1">
      <c r="A138" s="120"/>
      <c r="B138" s="12">
        <v>49</v>
      </c>
      <c r="C138" s="15" t="s">
        <v>153</v>
      </c>
      <c r="D138" s="28" t="s">
        <v>152</v>
      </c>
      <c r="E138" s="17">
        <v>41722</v>
      </c>
      <c r="F138" s="13"/>
      <c r="G138" s="27" t="s">
        <v>67</v>
      </c>
    </row>
    <row r="139" spans="1:11" ht="36" customHeight="1">
      <c r="A139" s="120"/>
      <c r="B139" s="12">
        <v>50</v>
      </c>
      <c r="C139" s="15" t="s">
        <v>78</v>
      </c>
      <c r="D139" s="28" t="s">
        <v>154</v>
      </c>
      <c r="E139" s="17">
        <v>1066</v>
      </c>
      <c r="F139" s="13"/>
      <c r="G139" s="27" t="s">
        <v>68</v>
      </c>
    </row>
    <row r="140" spans="1:11" ht="36" customHeight="1">
      <c r="A140" s="120"/>
      <c r="B140" s="12">
        <v>51</v>
      </c>
      <c r="C140" s="15" t="s">
        <v>81</v>
      </c>
      <c r="D140" s="28" t="s">
        <v>155</v>
      </c>
      <c r="E140" s="17">
        <v>11400</v>
      </c>
      <c r="F140" s="13"/>
      <c r="G140" s="27" t="s">
        <v>69</v>
      </c>
    </row>
    <row r="141" spans="1:11" ht="36" customHeight="1">
      <c r="A141" s="120"/>
      <c r="B141" s="12">
        <v>52</v>
      </c>
      <c r="C141" s="15" t="s">
        <v>156</v>
      </c>
      <c r="D141" s="28" t="s">
        <v>155</v>
      </c>
      <c r="E141" s="17">
        <v>2500</v>
      </c>
      <c r="F141" s="13"/>
      <c r="G141" s="27" t="s">
        <v>70</v>
      </c>
    </row>
    <row r="142" spans="1:11" ht="36" customHeight="1">
      <c r="A142" s="120"/>
      <c r="B142" s="12">
        <v>53</v>
      </c>
      <c r="C142" s="15" t="s">
        <v>78</v>
      </c>
      <c r="D142" s="28" t="s">
        <v>155</v>
      </c>
      <c r="E142" s="17">
        <v>552</v>
      </c>
      <c r="F142" s="13"/>
      <c r="G142" s="27" t="s">
        <v>71</v>
      </c>
    </row>
    <row r="143" spans="1:11" ht="36" customHeight="1">
      <c r="A143" s="120"/>
      <c r="B143" s="12">
        <v>54</v>
      </c>
      <c r="C143" s="15" t="s">
        <v>157</v>
      </c>
      <c r="D143" s="28" t="s">
        <v>155</v>
      </c>
      <c r="E143" s="17">
        <v>201287</v>
      </c>
      <c r="F143" s="13"/>
      <c r="G143" s="27" t="s">
        <v>72</v>
      </c>
      <c r="J143" s="11">
        <f>C144+C85</f>
        <v>10345865</v>
      </c>
    </row>
    <row r="144" spans="1:11" ht="36" customHeight="1">
      <c r="A144" s="120"/>
      <c r="B144" s="12" t="s">
        <v>11</v>
      </c>
      <c r="C144" s="263">
        <f>SUM(E90:E143)</f>
        <v>8738585</v>
      </c>
      <c r="D144" s="263"/>
      <c r="E144" s="263"/>
      <c r="F144" s="13"/>
      <c r="J144" s="1">
        <v>10144578</v>
      </c>
      <c r="K144" s="11">
        <f>J144-J143</f>
        <v>-201287</v>
      </c>
    </row>
    <row r="145" spans="5:5">
      <c r="E145" s="3"/>
    </row>
    <row r="146" spans="5:5">
      <c r="E146" s="3"/>
    </row>
  </sheetData>
  <mergeCells count="89">
    <mergeCell ref="C72:D72"/>
    <mergeCell ref="C42:D42"/>
    <mergeCell ref="C43:D43"/>
    <mergeCell ref="C44:D44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25:D25"/>
    <mergeCell ref="C31:D31"/>
    <mergeCell ref="C32:D32"/>
    <mergeCell ref="C33:D33"/>
    <mergeCell ref="C34:D34"/>
    <mergeCell ref="C26:D26"/>
    <mergeCell ref="C28:D28"/>
    <mergeCell ref="C30:D30"/>
    <mergeCell ref="C27:D27"/>
    <mergeCell ref="C29:D29"/>
    <mergeCell ref="C12:D12"/>
    <mergeCell ref="C13:D13"/>
    <mergeCell ref="C7:D7"/>
    <mergeCell ref="C8:D8"/>
    <mergeCell ref="C24:D24"/>
    <mergeCell ref="C23:D23"/>
    <mergeCell ref="C14:D14"/>
    <mergeCell ref="C22:D22"/>
    <mergeCell ref="C15:D15"/>
    <mergeCell ref="C16:D16"/>
    <mergeCell ref="C17:D17"/>
    <mergeCell ref="C18:D18"/>
    <mergeCell ref="C19:D19"/>
    <mergeCell ref="C20:D20"/>
    <mergeCell ref="C21:D21"/>
    <mergeCell ref="C11:D11"/>
    <mergeCell ref="C6:D6"/>
    <mergeCell ref="A5:B5"/>
    <mergeCell ref="C5:D5"/>
    <mergeCell ref="C9:D9"/>
    <mergeCell ref="C10:D10"/>
    <mergeCell ref="A3:E3"/>
    <mergeCell ref="A1:F1"/>
    <mergeCell ref="B2:C2"/>
    <mergeCell ref="E2:F2"/>
    <mergeCell ref="C4:D4"/>
    <mergeCell ref="A90:A144"/>
    <mergeCell ref="A88:A89"/>
    <mergeCell ref="C89:E89"/>
    <mergeCell ref="A74:F74"/>
    <mergeCell ref="A75:B75"/>
    <mergeCell ref="A76:B76"/>
    <mergeCell ref="C76:E76"/>
    <mergeCell ref="C79:E79"/>
    <mergeCell ref="C85:E85"/>
    <mergeCell ref="C144:E144"/>
    <mergeCell ref="A77:A79"/>
    <mergeCell ref="A86:A87"/>
    <mergeCell ref="A80:A85"/>
    <mergeCell ref="C87:E87"/>
    <mergeCell ref="C35:D35"/>
    <mergeCell ref="C36:D36"/>
    <mergeCell ref="C70:D70"/>
    <mergeCell ref="C73:D73"/>
    <mergeCell ref="C37:D37"/>
    <mergeCell ref="C38:D38"/>
    <mergeCell ref="C64:D64"/>
    <mergeCell ref="C65:D65"/>
    <mergeCell ref="C66:D66"/>
    <mergeCell ref="C69:D69"/>
    <mergeCell ref="C39:D39"/>
    <mergeCell ref="C40:D40"/>
    <mergeCell ref="C41:D41"/>
    <mergeCell ref="C45:D45"/>
    <mergeCell ref="C46:D46"/>
    <mergeCell ref="C47:D47"/>
    <mergeCell ref="C71:D71"/>
    <mergeCell ref="C60:D60"/>
    <mergeCell ref="C61:D61"/>
    <mergeCell ref="C62:D62"/>
    <mergeCell ref="C63:D63"/>
    <mergeCell ref="C68:D68"/>
    <mergeCell ref="C67:D6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9"/>
  <sheetViews>
    <sheetView view="pageBreakPreview" topLeftCell="A23" zoomScale="85" zoomScaleNormal="100" zoomScaleSheetLayoutView="85" workbookViewId="0">
      <selection activeCell="C25" sqref="C25:E25"/>
    </sheetView>
  </sheetViews>
  <sheetFormatPr defaultColWidth="9" defaultRowHeight="13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73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>
      <c r="A1" s="154" t="s">
        <v>158</v>
      </c>
      <c r="B1" s="155"/>
      <c r="C1" s="155"/>
      <c r="D1" s="155"/>
      <c r="E1" s="155"/>
      <c r="F1" s="156"/>
    </row>
    <row r="2" spans="1:11" ht="36" customHeight="1">
      <c r="A2" s="56" t="s">
        <v>0</v>
      </c>
      <c r="B2" s="144" t="s">
        <v>22</v>
      </c>
      <c r="C2" s="145"/>
      <c r="D2" s="56" t="s">
        <v>1</v>
      </c>
      <c r="E2" s="144" t="s">
        <v>23</v>
      </c>
      <c r="F2" s="145"/>
    </row>
    <row r="3" spans="1:11" ht="36" customHeight="1">
      <c r="A3" s="157" t="s">
        <v>2</v>
      </c>
      <c r="B3" s="158"/>
      <c r="C3" s="158"/>
      <c r="D3" s="158"/>
      <c r="E3" s="159"/>
      <c r="F3" s="57"/>
    </row>
    <row r="4" spans="1:11" ht="36" customHeight="1">
      <c r="A4" s="56" t="s">
        <v>3</v>
      </c>
      <c r="B4" s="56" t="s">
        <v>4</v>
      </c>
      <c r="C4" s="142" t="s">
        <v>5</v>
      </c>
      <c r="D4" s="143"/>
      <c r="E4" s="56" t="s">
        <v>6</v>
      </c>
      <c r="F4" s="56" t="s">
        <v>7</v>
      </c>
    </row>
    <row r="5" spans="1:11" ht="36" customHeight="1">
      <c r="A5" s="142" t="s">
        <v>10</v>
      </c>
      <c r="B5" s="143"/>
      <c r="C5" s="144"/>
      <c r="D5" s="145"/>
      <c r="E5" s="58">
        <f>SUM(E6:E22)</f>
        <v>13683255</v>
      </c>
      <c r="F5" s="59"/>
    </row>
    <row r="6" spans="1:11" ht="36" customHeight="1">
      <c r="A6" s="57">
        <v>1</v>
      </c>
      <c r="B6" s="60">
        <v>45931</v>
      </c>
      <c r="C6" s="146" t="s">
        <v>49</v>
      </c>
      <c r="D6" s="147"/>
      <c r="E6" s="61">
        <v>22000</v>
      </c>
      <c r="F6" s="59"/>
      <c r="K6" s="6" t="s">
        <v>24</v>
      </c>
    </row>
    <row r="7" spans="1:11" ht="36" customHeight="1">
      <c r="A7" s="57">
        <v>2</v>
      </c>
      <c r="B7" s="60">
        <v>45932</v>
      </c>
      <c r="C7" s="152" t="s">
        <v>159</v>
      </c>
      <c r="D7" s="153"/>
      <c r="E7" s="61">
        <v>180000</v>
      </c>
      <c r="F7" s="59"/>
      <c r="K7" s="6" t="s">
        <v>24</v>
      </c>
    </row>
    <row r="8" spans="1:11" ht="36" customHeight="1">
      <c r="A8" s="57">
        <v>3</v>
      </c>
      <c r="B8" s="60">
        <v>45932</v>
      </c>
      <c r="C8" s="148" t="s">
        <v>73</v>
      </c>
      <c r="D8" s="149"/>
      <c r="E8" s="61">
        <v>1200000</v>
      </c>
      <c r="F8" s="59"/>
    </row>
    <row r="9" spans="1:11" ht="36" customHeight="1">
      <c r="A9" s="57">
        <v>4</v>
      </c>
      <c r="B9" s="60">
        <v>45940</v>
      </c>
      <c r="C9" s="148" t="s">
        <v>160</v>
      </c>
      <c r="D9" s="149"/>
      <c r="E9" s="61">
        <v>180000</v>
      </c>
      <c r="F9" s="59"/>
    </row>
    <row r="10" spans="1:11" ht="36" customHeight="1">
      <c r="A10" s="57">
        <v>5</v>
      </c>
      <c r="B10" s="60">
        <v>45940</v>
      </c>
      <c r="C10" s="148" t="s">
        <v>73</v>
      </c>
      <c r="D10" s="149"/>
      <c r="E10" s="61">
        <v>3118500</v>
      </c>
      <c r="F10" s="59"/>
    </row>
    <row r="11" spans="1:11" ht="36" customHeight="1">
      <c r="A11" s="57">
        <v>6</v>
      </c>
      <c r="B11" s="60">
        <v>45943</v>
      </c>
      <c r="C11" s="148" t="s">
        <v>73</v>
      </c>
      <c r="D11" s="149"/>
      <c r="E11" s="61">
        <v>23100</v>
      </c>
      <c r="F11" s="59"/>
    </row>
    <row r="12" spans="1:11" ht="36" customHeight="1">
      <c r="A12" s="57">
        <v>7</v>
      </c>
      <c r="B12" s="60">
        <v>45944</v>
      </c>
      <c r="C12" s="148" t="s">
        <v>161</v>
      </c>
      <c r="D12" s="149"/>
      <c r="E12" s="61">
        <v>205</v>
      </c>
      <c r="F12" s="59"/>
    </row>
    <row r="13" spans="1:11" ht="36" customHeight="1">
      <c r="A13" s="57">
        <v>8</v>
      </c>
      <c r="B13" s="60">
        <v>45945</v>
      </c>
      <c r="C13" s="148" t="s">
        <v>162</v>
      </c>
      <c r="D13" s="149"/>
      <c r="E13" s="61">
        <v>3900000</v>
      </c>
      <c r="F13" s="59"/>
    </row>
    <row r="14" spans="1:11" ht="36" customHeight="1">
      <c r="A14" s="57">
        <v>9</v>
      </c>
      <c r="B14" s="60">
        <v>45945</v>
      </c>
      <c r="C14" s="148" t="s">
        <v>73</v>
      </c>
      <c r="D14" s="149"/>
      <c r="E14" s="61">
        <v>270000</v>
      </c>
      <c r="F14" s="59"/>
    </row>
    <row r="15" spans="1:11" ht="36" customHeight="1">
      <c r="A15" s="57">
        <v>10</v>
      </c>
      <c r="B15" s="60">
        <v>45947</v>
      </c>
      <c r="C15" s="148" t="s">
        <v>163</v>
      </c>
      <c r="D15" s="149"/>
      <c r="E15" s="61">
        <v>440000</v>
      </c>
      <c r="F15" s="59"/>
    </row>
    <row r="16" spans="1:11" ht="36" customHeight="1">
      <c r="A16" s="57">
        <v>11</v>
      </c>
      <c r="B16" s="60">
        <v>45950</v>
      </c>
      <c r="C16" s="148" t="s">
        <v>74</v>
      </c>
      <c r="D16" s="149"/>
      <c r="E16" s="61">
        <v>16000</v>
      </c>
      <c r="F16" s="59"/>
    </row>
    <row r="17" spans="1:6" ht="36" customHeight="1">
      <c r="A17" s="57">
        <v>12</v>
      </c>
      <c r="B17" s="60">
        <v>45952</v>
      </c>
      <c r="C17" s="148" t="s">
        <v>74</v>
      </c>
      <c r="D17" s="149"/>
      <c r="E17" s="61">
        <v>20000</v>
      </c>
      <c r="F17" s="59"/>
    </row>
    <row r="18" spans="1:6" ht="36" customHeight="1">
      <c r="A18" s="57">
        <v>13</v>
      </c>
      <c r="B18" s="60">
        <v>45952</v>
      </c>
      <c r="C18" s="150" t="s">
        <v>164</v>
      </c>
      <c r="D18" s="151"/>
      <c r="E18" s="74">
        <v>4210950</v>
      </c>
      <c r="F18" s="59"/>
    </row>
    <row r="19" spans="1:6" ht="36" customHeight="1">
      <c r="A19" s="57">
        <v>14</v>
      </c>
      <c r="B19" s="60">
        <v>45953</v>
      </c>
      <c r="C19" s="152" t="s">
        <v>74</v>
      </c>
      <c r="D19" s="153"/>
      <c r="E19" s="61">
        <v>4000</v>
      </c>
      <c r="F19" s="59"/>
    </row>
    <row r="20" spans="1:6" ht="36" customHeight="1">
      <c r="A20" s="57">
        <v>15</v>
      </c>
      <c r="B20" s="60">
        <v>45953</v>
      </c>
      <c r="C20" s="148" t="s">
        <v>74</v>
      </c>
      <c r="D20" s="149"/>
      <c r="E20" s="61">
        <v>10000</v>
      </c>
      <c r="F20" s="59"/>
    </row>
    <row r="21" spans="1:6" ht="36" customHeight="1">
      <c r="A21" s="57">
        <v>16</v>
      </c>
      <c r="B21" s="60">
        <v>45954</v>
      </c>
      <c r="C21" s="148" t="s">
        <v>165</v>
      </c>
      <c r="D21" s="149"/>
      <c r="E21" s="61">
        <v>60000</v>
      </c>
      <c r="F21" s="59"/>
    </row>
    <row r="22" spans="1:6" ht="36" customHeight="1">
      <c r="A22" s="57">
        <v>17</v>
      </c>
      <c r="B22" s="60">
        <v>45957</v>
      </c>
      <c r="C22" s="150" t="s">
        <v>166</v>
      </c>
      <c r="D22" s="151"/>
      <c r="E22" s="62">
        <v>28500</v>
      </c>
      <c r="F22" s="59"/>
    </row>
    <row r="23" spans="1:6" ht="36" customHeight="1">
      <c r="A23" s="163" t="s">
        <v>25</v>
      </c>
      <c r="B23" s="164"/>
      <c r="C23" s="164"/>
      <c r="D23" s="164"/>
      <c r="E23" s="164"/>
      <c r="F23" s="165"/>
    </row>
    <row r="24" spans="1:6" ht="36" customHeight="1">
      <c r="A24" s="142" t="s">
        <v>8</v>
      </c>
      <c r="B24" s="143"/>
      <c r="C24" s="56" t="s">
        <v>9</v>
      </c>
      <c r="D24" s="56" t="s">
        <v>4</v>
      </c>
      <c r="E24" s="56" t="s">
        <v>6</v>
      </c>
      <c r="F24" s="56" t="s">
        <v>7</v>
      </c>
    </row>
    <row r="25" spans="1:6" ht="36" customHeight="1">
      <c r="A25" s="142" t="s">
        <v>10</v>
      </c>
      <c r="B25" s="143"/>
      <c r="C25" s="166">
        <f>C27+C30+C32+C34+C47</f>
        <v>8633377</v>
      </c>
      <c r="D25" s="167"/>
      <c r="E25" s="168"/>
      <c r="F25" s="59"/>
    </row>
    <row r="26" spans="1:6" ht="36" customHeight="1">
      <c r="A26" s="130" t="s">
        <v>26</v>
      </c>
      <c r="B26" s="56">
        <v>1</v>
      </c>
      <c r="C26" s="63" t="s">
        <v>167</v>
      </c>
      <c r="D26" s="64">
        <v>45967</v>
      </c>
      <c r="E26" s="65">
        <v>6100500</v>
      </c>
      <c r="F26" s="59"/>
    </row>
    <row r="27" spans="1:6" ht="36" customHeight="1">
      <c r="A27" s="131"/>
      <c r="B27" s="56" t="s">
        <v>11</v>
      </c>
      <c r="C27" s="160">
        <f>SUM(E26:E26)</f>
        <v>6100500</v>
      </c>
      <c r="D27" s="161"/>
      <c r="E27" s="162"/>
      <c r="F27" s="59"/>
    </row>
    <row r="28" spans="1:6" ht="36" customHeight="1">
      <c r="A28" s="130" t="s">
        <v>27</v>
      </c>
      <c r="B28" s="56">
        <v>1</v>
      </c>
      <c r="C28" s="66" t="s">
        <v>174</v>
      </c>
      <c r="D28" s="60">
        <v>45954</v>
      </c>
      <c r="E28" s="67">
        <v>800000</v>
      </c>
      <c r="F28" s="68"/>
    </row>
    <row r="29" spans="1:6" ht="36" customHeight="1">
      <c r="A29" s="138"/>
      <c r="B29" s="56">
        <v>2</v>
      </c>
      <c r="C29" s="66" t="s">
        <v>175</v>
      </c>
      <c r="D29" s="60">
        <v>45954</v>
      </c>
      <c r="E29" s="67">
        <v>986400</v>
      </c>
      <c r="F29" s="68"/>
    </row>
    <row r="30" spans="1:6" ht="36" customHeight="1">
      <c r="A30" s="131"/>
      <c r="B30" s="56" t="s">
        <v>11</v>
      </c>
      <c r="C30" s="160">
        <f>SUM(E28:E29)</f>
        <v>1786400</v>
      </c>
      <c r="D30" s="161"/>
      <c r="E30" s="162"/>
      <c r="F30" s="59"/>
    </row>
    <row r="31" spans="1:6" ht="36" customHeight="1">
      <c r="A31" s="130" t="s">
        <v>12</v>
      </c>
      <c r="B31" s="56"/>
      <c r="C31" s="63"/>
      <c r="D31" s="63"/>
      <c r="E31" s="69"/>
      <c r="F31" s="59"/>
    </row>
    <row r="32" spans="1:6" ht="36" customHeight="1">
      <c r="A32" s="131"/>
      <c r="B32" s="56" t="s">
        <v>11</v>
      </c>
      <c r="C32" s="132">
        <v>0</v>
      </c>
      <c r="D32" s="133"/>
      <c r="E32" s="134"/>
      <c r="F32" s="59"/>
    </row>
    <row r="33" spans="1:6" ht="36" customHeight="1">
      <c r="A33" s="130" t="s">
        <v>28</v>
      </c>
      <c r="B33" s="56"/>
      <c r="C33" s="63"/>
      <c r="D33" s="70"/>
      <c r="E33" s="65"/>
      <c r="F33" s="59"/>
    </row>
    <row r="34" spans="1:6" ht="36" customHeight="1">
      <c r="A34" s="131"/>
      <c r="B34" s="56" t="s">
        <v>11</v>
      </c>
      <c r="C34" s="135">
        <f>SUM(E33:E33)</f>
        <v>0</v>
      </c>
      <c r="D34" s="136"/>
      <c r="E34" s="137"/>
      <c r="F34" s="59"/>
    </row>
    <row r="35" spans="1:6" ht="36" customHeight="1">
      <c r="A35" s="71"/>
      <c r="B35" s="56">
        <v>1</v>
      </c>
      <c r="C35" s="75" t="s">
        <v>46</v>
      </c>
      <c r="D35" s="60">
        <v>45931</v>
      </c>
      <c r="E35" s="76">
        <v>319</v>
      </c>
      <c r="F35" s="59"/>
    </row>
    <row r="36" spans="1:6" ht="36" customHeight="1">
      <c r="A36" s="71"/>
      <c r="B36" s="56">
        <v>2</v>
      </c>
      <c r="C36" s="75" t="s">
        <v>176</v>
      </c>
      <c r="D36" s="60">
        <v>45931</v>
      </c>
      <c r="E36" s="76">
        <v>4000</v>
      </c>
      <c r="F36" s="59"/>
    </row>
    <row r="37" spans="1:6" ht="36" customHeight="1">
      <c r="A37" s="71"/>
      <c r="B37" s="56">
        <v>3</v>
      </c>
      <c r="C37" s="75" t="s">
        <v>177</v>
      </c>
      <c r="D37" s="60">
        <v>45932</v>
      </c>
      <c r="E37" s="76">
        <v>131040</v>
      </c>
      <c r="F37" s="59"/>
    </row>
    <row r="38" spans="1:6" ht="36" customHeight="1">
      <c r="A38" s="71"/>
      <c r="B38" s="56">
        <v>4</v>
      </c>
      <c r="C38" s="75" t="s">
        <v>168</v>
      </c>
      <c r="D38" s="60">
        <v>45945</v>
      </c>
      <c r="E38" s="76">
        <v>104620</v>
      </c>
      <c r="F38" s="59"/>
    </row>
    <row r="39" spans="1:6" ht="36" customHeight="1">
      <c r="A39" s="71"/>
      <c r="B39" s="56">
        <v>5</v>
      </c>
      <c r="C39" s="75" t="s">
        <v>169</v>
      </c>
      <c r="D39" s="60">
        <v>45945</v>
      </c>
      <c r="E39" s="76">
        <v>22000</v>
      </c>
      <c r="F39" s="59"/>
    </row>
    <row r="40" spans="1:6" ht="36" customHeight="1">
      <c r="A40" s="71"/>
      <c r="B40" s="56">
        <v>6</v>
      </c>
      <c r="C40" s="77" t="s">
        <v>173</v>
      </c>
      <c r="D40" s="60">
        <v>45946</v>
      </c>
      <c r="E40" s="76">
        <v>35000</v>
      </c>
      <c r="F40" s="59"/>
    </row>
    <row r="41" spans="1:6" ht="36" customHeight="1">
      <c r="A41" s="71"/>
      <c r="B41" s="56">
        <v>7</v>
      </c>
      <c r="C41" s="75" t="s">
        <v>46</v>
      </c>
      <c r="D41" s="60">
        <v>45947</v>
      </c>
      <c r="E41" s="76">
        <v>5060</v>
      </c>
      <c r="F41" s="59"/>
    </row>
    <row r="42" spans="1:6" ht="36" customHeight="1">
      <c r="A42" s="71"/>
      <c r="B42" s="56">
        <v>8</v>
      </c>
      <c r="C42" s="77" t="s">
        <v>173</v>
      </c>
      <c r="D42" s="60">
        <v>45947</v>
      </c>
      <c r="E42" s="76">
        <v>17000</v>
      </c>
      <c r="F42" s="59"/>
    </row>
    <row r="43" spans="1:6" ht="36" customHeight="1">
      <c r="A43" s="71"/>
      <c r="B43" s="56">
        <v>9</v>
      </c>
      <c r="C43" s="75" t="s">
        <v>169</v>
      </c>
      <c r="D43" s="60">
        <v>45950</v>
      </c>
      <c r="E43" s="76">
        <v>22000</v>
      </c>
      <c r="F43" s="59"/>
    </row>
    <row r="44" spans="1:6" ht="36" customHeight="1">
      <c r="A44" s="138"/>
      <c r="B44" s="56">
        <v>10</v>
      </c>
      <c r="C44" s="75" t="s">
        <v>170</v>
      </c>
      <c r="D44" s="60">
        <v>45954</v>
      </c>
      <c r="E44" s="76">
        <v>370690</v>
      </c>
      <c r="F44" s="59"/>
    </row>
    <row r="45" spans="1:6" ht="36" customHeight="1">
      <c r="A45" s="138"/>
      <c r="B45" s="56">
        <v>11</v>
      </c>
      <c r="C45" s="75" t="s">
        <v>171</v>
      </c>
      <c r="D45" s="60">
        <v>45954</v>
      </c>
      <c r="E45" s="76">
        <v>1848</v>
      </c>
      <c r="F45" s="59"/>
    </row>
    <row r="46" spans="1:6" ht="36" customHeight="1">
      <c r="A46" s="138"/>
      <c r="B46" s="56">
        <v>12</v>
      </c>
      <c r="C46" s="75" t="s">
        <v>172</v>
      </c>
      <c r="D46" s="60">
        <v>45957</v>
      </c>
      <c r="E46" s="76">
        <v>32900</v>
      </c>
      <c r="F46" s="59"/>
    </row>
    <row r="47" spans="1:6" ht="36" customHeight="1">
      <c r="A47" s="131"/>
      <c r="B47" s="56" t="s">
        <v>11</v>
      </c>
      <c r="C47" s="139">
        <f>SUM(E35:E46)</f>
        <v>746477</v>
      </c>
      <c r="D47" s="140"/>
      <c r="E47" s="141"/>
      <c r="F47" s="59"/>
    </row>
    <row r="48" spans="1:6">
      <c r="E48" s="72"/>
    </row>
    <row r="49" spans="5:5">
      <c r="E49" s="72"/>
    </row>
  </sheetData>
  <mergeCells count="38">
    <mergeCell ref="A28:A30"/>
    <mergeCell ref="C30:E30"/>
    <mergeCell ref="A23:F23"/>
    <mergeCell ref="A24:B24"/>
    <mergeCell ref="A25:B25"/>
    <mergeCell ref="C25:E25"/>
    <mergeCell ref="A26:A27"/>
    <mergeCell ref="C27:E27"/>
    <mergeCell ref="A1:F1"/>
    <mergeCell ref="B2:C2"/>
    <mergeCell ref="E2:F2"/>
    <mergeCell ref="A3:E3"/>
    <mergeCell ref="C4:D4"/>
    <mergeCell ref="C10:D10"/>
    <mergeCell ref="C11:D11"/>
    <mergeCell ref="C12:D12"/>
    <mergeCell ref="C22:D22"/>
    <mergeCell ref="C7:D7"/>
    <mergeCell ref="C13:D13"/>
    <mergeCell ref="C14:D14"/>
    <mergeCell ref="C15:D15"/>
    <mergeCell ref="C16:D16"/>
    <mergeCell ref="C17:D17"/>
    <mergeCell ref="C18:D18"/>
    <mergeCell ref="C19:D19"/>
    <mergeCell ref="C21:D21"/>
    <mergeCell ref="C20:D20"/>
    <mergeCell ref="A5:B5"/>
    <mergeCell ref="C5:D5"/>
    <mergeCell ref="C6:D6"/>
    <mergeCell ref="C9:D9"/>
    <mergeCell ref="C8:D8"/>
    <mergeCell ref="A31:A32"/>
    <mergeCell ref="C32:E32"/>
    <mergeCell ref="A33:A34"/>
    <mergeCell ref="C34:E34"/>
    <mergeCell ref="A44:A47"/>
    <mergeCell ref="C47:E47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3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5"/>
  <sheetViews>
    <sheetView view="pageBreakPreview" zoomScale="85" zoomScaleNormal="100" zoomScaleSheetLayoutView="85" workbookViewId="0">
      <selection activeCell="U9" sqref="U9"/>
    </sheetView>
  </sheetViews>
  <sheetFormatPr defaultRowHeight="16.5"/>
  <cols>
    <col min="1" max="1" width="11.875" style="104" customWidth="1"/>
    <col min="2" max="2" width="15" style="104" bestFit="1" customWidth="1"/>
    <col min="3" max="3" width="49.25" style="104" customWidth="1"/>
    <col min="4" max="4" width="14.75" style="104" customWidth="1"/>
    <col min="5" max="5" width="15.125" style="104" customWidth="1"/>
    <col min="6" max="6" width="11.75" style="104" customWidth="1"/>
    <col min="7" max="16384" width="9" style="104"/>
  </cols>
  <sheetData>
    <row r="1" spans="1:6" ht="45" customHeight="1">
      <c r="A1" s="178" t="s">
        <v>184</v>
      </c>
      <c r="B1" s="178"/>
      <c r="C1" s="178"/>
      <c r="D1" s="178"/>
      <c r="E1" s="178"/>
      <c r="F1" s="178"/>
    </row>
    <row r="2" spans="1:6" ht="36" customHeight="1">
      <c r="A2" s="79" t="s">
        <v>0</v>
      </c>
      <c r="B2" s="177" t="s">
        <v>31</v>
      </c>
      <c r="C2" s="177"/>
      <c r="D2" s="79" t="s">
        <v>1</v>
      </c>
      <c r="E2" s="177" t="s">
        <v>45</v>
      </c>
      <c r="F2" s="177"/>
    </row>
    <row r="3" spans="1:6" ht="36" customHeight="1">
      <c r="A3" s="175" t="s">
        <v>2</v>
      </c>
      <c r="B3" s="175"/>
      <c r="C3" s="175"/>
      <c r="D3" s="175"/>
      <c r="E3" s="175"/>
      <c r="F3" s="106"/>
    </row>
    <row r="4" spans="1:6" ht="36" customHeight="1">
      <c r="A4" s="79" t="s">
        <v>3</v>
      </c>
      <c r="B4" s="79" t="s">
        <v>4</v>
      </c>
      <c r="C4" s="169" t="s">
        <v>5</v>
      </c>
      <c r="D4" s="169"/>
      <c r="E4" s="79" t="s">
        <v>6</v>
      </c>
      <c r="F4" s="79" t="s">
        <v>7</v>
      </c>
    </row>
    <row r="5" spans="1:6" ht="36" customHeight="1">
      <c r="A5" s="169" t="s">
        <v>10</v>
      </c>
      <c r="B5" s="169"/>
      <c r="C5" s="179"/>
      <c r="D5" s="180"/>
      <c r="E5" s="107">
        <f>SUM(E6:E6)</f>
        <v>9801440</v>
      </c>
      <c r="F5" s="84"/>
    </row>
    <row r="6" spans="1:6" ht="36" customHeight="1">
      <c r="A6" s="84">
        <v>1</v>
      </c>
      <c r="B6" s="85">
        <v>45951</v>
      </c>
      <c r="C6" s="174" t="s">
        <v>185</v>
      </c>
      <c r="D6" s="147"/>
      <c r="E6" s="108">
        <v>9801440</v>
      </c>
      <c r="F6" s="84"/>
    </row>
    <row r="7" spans="1:6" ht="36" customHeight="1">
      <c r="A7" s="175" t="s">
        <v>18</v>
      </c>
      <c r="B7" s="175"/>
      <c r="C7" s="175"/>
      <c r="D7" s="175"/>
      <c r="E7" s="175"/>
      <c r="F7" s="175"/>
    </row>
    <row r="8" spans="1:6" ht="36" customHeight="1">
      <c r="A8" s="169" t="s">
        <v>8</v>
      </c>
      <c r="B8" s="169"/>
      <c r="C8" s="79" t="s">
        <v>32</v>
      </c>
      <c r="D8" s="79" t="s">
        <v>4</v>
      </c>
      <c r="E8" s="79" t="s">
        <v>6</v>
      </c>
      <c r="F8" s="79" t="s">
        <v>7</v>
      </c>
    </row>
    <row r="9" spans="1:6" ht="36" customHeight="1">
      <c r="A9" s="169" t="s">
        <v>10</v>
      </c>
      <c r="B9" s="169"/>
      <c r="C9" s="176">
        <f>C12+C14+C21</f>
        <v>6399470</v>
      </c>
      <c r="D9" s="177"/>
      <c r="E9" s="177"/>
      <c r="F9" s="84"/>
    </row>
    <row r="10" spans="1:6" ht="36" customHeight="1">
      <c r="A10" s="171" t="s">
        <v>13</v>
      </c>
      <c r="B10" s="79">
        <v>1</v>
      </c>
      <c r="C10" s="81" t="s">
        <v>188</v>
      </c>
      <c r="D10" s="85">
        <v>45966</v>
      </c>
      <c r="E10" s="109">
        <v>2400000</v>
      </c>
      <c r="F10" s="84"/>
    </row>
    <row r="11" spans="1:6" ht="36" customHeight="1">
      <c r="A11" s="171"/>
      <c r="B11" s="79">
        <v>2</v>
      </c>
      <c r="C11" s="81" t="s">
        <v>189</v>
      </c>
      <c r="D11" s="85">
        <v>45966</v>
      </c>
      <c r="E11" s="109">
        <v>2880000</v>
      </c>
      <c r="F11" s="84"/>
    </row>
    <row r="12" spans="1:6" ht="36" customHeight="1">
      <c r="A12" s="172"/>
      <c r="B12" s="79" t="s">
        <v>11</v>
      </c>
      <c r="C12" s="170">
        <f>SUM(E10:E11)</f>
        <v>5280000</v>
      </c>
      <c r="D12" s="170"/>
      <c r="E12" s="170"/>
      <c r="F12" s="84"/>
    </row>
    <row r="13" spans="1:6" ht="36" customHeight="1">
      <c r="A13" s="169" t="s">
        <v>14</v>
      </c>
      <c r="B13" s="79"/>
      <c r="C13" s="106"/>
      <c r="D13" s="85"/>
      <c r="E13" s="110"/>
      <c r="F13" s="84"/>
    </row>
    <row r="14" spans="1:6" ht="36" customHeight="1">
      <c r="A14" s="169"/>
      <c r="B14" s="79" t="s">
        <v>11</v>
      </c>
      <c r="C14" s="170">
        <f>E13</f>
        <v>0</v>
      </c>
      <c r="D14" s="170"/>
      <c r="E14" s="170"/>
      <c r="F14" s="84"/>
    </row>
    <row r="15" spans="1:6" ht="36" customHeight="1">
      <c r="A15" s="169" t="s">
        <v>12</v>
      </c>
      <c r="B15" s="79"/>
      <c r="C15" s="84"/>
      <c r="D15" s="84"/>
      <c r="E15" s="84"/>
      <c r="F15" s="84"/>
    </row>
    <row r="16" spans="1:6" ht="36" customHeight="1">
      <c r="A16" s="169"/>
      <c r="B16" s="79" t="s">
        <v>11</v>
      </c>
      <c r="C16" s="170">
        <f>E15</f>
        <v>0</v>
      </c>
      <c r="D16" s="170"/>
      <c r="E16" s="170"/>
      <c r="F16" s="84"/>
    </row>
    <row r="17" spans="1:6" ht="36" customHeight="1">
      <c r="A17" s="169" t="s">
        <v>28</v>
      </c>
      <c r="B17" s="79"/>
      <c r="C17" s="84"/>
      <c r="D17" s="84"/>
      <c r="E17" s="84"/>
      <c r="F17" s="84"/>
    </row>
    <row r="18" spans="1:6" ht="36" customHeight="1">
      <c r="A18" s="169"/>
      <c r="B18" s="79" t="s">
        <v>11</v>
      </c>
      <c r="C18" s="170">
        <f>E17</f>
        <v>0</v>
      </c>
      <c r="D18" s="170"/>
      <c r="E18" s="170"/>
      <c r="F18" s="84"/>
    </row>
    <row r="19" spans="1:6" ht="36" customHeight="1">
      <c r="A19" s="173" t="s">
        <v>21</v>
      </c>
      <c r="B19" s="79">
        <v>1</v>
      </c>
      <c r="C19" s="92" t="s">
        <v>186</v>
      </c>
      <c r="D19" s="111">
        <v>45932</v>
      </c>
      <c r="E19" s="97">
        <v>97070</v>
      </c>
      <c r="F19" s="84"/>
    </row>
    <row r="20" spans="1:6" ht="36" customHeight="1">
      <c r="A20" s="171"/>
      <c r="B20" s="79">
        <v>2</v>
      </c>
      <c r="C20" s="92" t="s">
        <v>187</v>
      </c>
      <c r="D20" s="111">
        <v>45954</v>
      </c>
      <c r="E20" s="97">
        <v>1022400</v>
      </c>
      <c r="F20" s="84"/>
    </row>
    <row r="21" spans="1:6" ht="36" customHeight="1">
      <c r="A21" s="172"/>
      <c r="B21" s="79" t="s">
        <v>11</v>
      </c>
      <c r="C21" s="170">
        <f>SUM(E19:E20)</f>
        <v>1119470</v>
      </c>
      <c r="D21" s="170"/>
      <c r="E21" s="170"/>
      <c r="F21" s="84"/>
    </row>
    <row r="45" spans="22:22">
      <c r="V45" s="112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7:A18"/>
    <mergeCell ref="C18:E18"/>
    <mergeCell ref="C21:E21"/>
    <mergeCell ref="A10:A12"/>
    <mergeCell ref="C12:E12"/>
    <mergeCell ref="A13:A14"/>
    <mergeCell ref="C14:E14"/>
    <mergeCell ref="A15:A16"/>
    <mergeCell ref="C16:E16"/>
    <mergeCell ref="A19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46"/>
  <sheetViews>
    <sheetView view="pageBreakPreview" topLeftCell="A4" zoomScaleNormal="85" zoomScaleSheetLayoutView="100" workbookViewId="0">
      <selection activeCell="E20" sqref="E20"/>
    </sheetView>
  </sheetViews>
  <sheetFormatPr defaultColWidth="9" defaultRowHeight="16.5"/>
  <cols>
    <col min="1" max="1" width="11.875" style="80" customWidth="1"/>
    <col min="2" max="2" width="14.75" style="80" customWidth="1"/>
    <col min="3" max="3" width="55.625" style="80" customWidth="1"/>
    <col min="4" max="4" width="13.25" style="80" customWidth="1"/>
    <col min="5" max="5" width="18" style="102" customWidth="1"/>
    <col min="6" max="6" width="13.875" style="80" customWidth="1"/>
    <col min="7" max="7" width="0" style="80" hidden="1" customWidth="1"/>
    <col min="8" max="16384" width="9" style="80"/>
  </cols>
  <sheetData>
    <row r="1" spans="1:8" s="78" customFormat="1" ht="45" customHeight="1">
      <c r="A1" s="202" t="s">
        <v>183</v>
      </c>
      <c r="B1" s="203"/>
      <c r="C1" s="203"/>
      <c r="D1" s="203"/>
      <c r="E1" s="203"/>
      <c r="F1" s="204"/>
    </row>
    <row r="2" spans="1:8" ht="36" customHeight="1">
      <c r="A2" s="79" t="s">
        <v>0</v>
      </c>
      <c r="B2" s="205" t="s">
        <v>35</v>
      </c>
      <c r="C2" s="206"/>
      <c r="D2" s="79" t="s">
        <v>1</v>
      </c>
      <c r="E2" s="205" t="s">
        <v>45</v>
      </c>
      <c r="F2" s="206"/>
    </row>
    <row r="3" spans="1:8" ht="36" customHeight="1">
      <c r="A3" s="190" t="s">
        <v>2</v>
      </c>
      <c r="B3" s="191"/>
      <c r="C3" s="191"/>
      <c r="D3" s="191"/>
      <c r="E3" s="192"/>
      <c r="F3" s="81"/>
    </row>
    <row r="4" spans="1:8" ht="36" customHeight="1">
      <c r="A4" s="79" t="s">
        <v>3</v>
      </c>
      <c r="B4" s="79" t="s">
        <v>4</v>
      </c>
      <c r="C4" s="193" t="s">
        <v>29</v>
      </c>
      <c r="D4" s="194"/>
      <c r="E4" s="79" t="s">
        <v>39</v>
      </c>
      <c r="F4" s="79" t="s">
        <v>7</v>
      </c>
    </row>
    <row r="5" spans="1:8" ht="36" customHeight="1">
      <c r="A5" s="169" t="s">
        <v>40</v>
      </c>
      <c r="B5" s="169"/>
      <c r="C5" s="200"/>
      <c r="D5" s="201"/>
      <c r="E5" s="83">
        <f>SUM(E6:E6)</f>
        <v>0</v>
      </c>
      <c r="F5" s="84"/>
    </row>
    <row r="6" spans="1:8" s="88" customFormat="1" ht="36" customHeight="1">
      <c r="A6" s="81">
        <v>1</v>
      </c>
      <c r="B6" s="85"/>
      <c r="C6" s="199"/>
      <c r="D6" s="199"/>
      <c r="E6" s="87"/>
      <c r="F6" s="87"/>
    </row>
    <row r="7" spans="1:8" ht="36" customHeight="1">
      <c r="A7" s="190" t="s">
        <v>41</v>
      </c>
      <c r="B7" s="191"/>
      <c r="C7" s="191"/>
      <c r="D7" s="191"/>
      <c r="E7" s="191"/>
      <c r="F7" s="192"/>
      <c r="G7" s="89" t="s">
        <v>38</v>
      </c>
      <c r="H7" s="88"/>
    </row>
    <row r="8" spans="1:8" ht="36" customHeight="1">
      <c r="A8" s="193" t="s">
        <v>8</v>
      </c>
      <c r="B8" s="194"/>
      <c r="C8" s="79" t="s">
        <v>9</v>
      </c>
      <c r="D8" s="79" t="s">
        <v>4</v>
      </c>
      <c r="E8" s="79" t="s">
        <v>6</v>
      </c>
      <c r="F8" s="79" t="s">
        <v>7</v>
      </c>
      <c r="G8" s="90" t="s">
        <v>38</v>
      </c>
    </row>
    <row r="9" spans="1:8" ht="36" customHeight="1">
      <c r="A9" s="193" t="s">
        <v>10</v>
      </c>
      <c r="B9" s="194"/>
      <c r="C9" s="179">
        <f>C12+C14+C16+C18+C22</f>
        <v>20606750</v>
      </c>
      <c r="D9" s="195"/>
      <c r="E9" s="180"/>
      <c r="F9" s="84"/>
      <c r="G9" s="89" t="s">
        <v>38</v>
      </c>
    </row>
    <row r="10" spans="1:8" ht="36" customHeight="1">
      <c r="A10" s="173" t="s">
        <v>13</v>
      </c>
      <c r="B10" s="79">
        <v>1</v>
      </c>
      <c r="C10" s="84" t="s">
        <v>178</v>
      </c>
      <c r="D10" s="85">
        <v>45966</v>
      </c>
      <c r="E10" s="91">
        <v>11750000</v>
      </c>
      <c r="F10" s="84"/>
      <c r="G10" s="90" t="s">
        <v>38</v>
      </c>
    </row>
    <row r="11" spans="1:8" ht="36" customHeight="1">
      <c r="A11" s="171"/>
      <c r="B11" s="79">
        <v>2</v>
      </c>
      <c r="C11" s="84" t="s">
        <v>179</v>
      </c>
      <c r="D11" s="85">
        <v>45966</v>
      </c>
      <c r="E11" s="91">
        <v>7825000</v>
      </c>
      <c r="F11" s="84"/>
      <c r="G11" s="90"/>
    </row>
    <row r="12" spans="1:8" ht="36" customHeight="1">
      <c r="A12" s="172"/>
      <c r="B12" s="79" t="s">
        <v>11</v>
      </c>
      <c r="C12" s="196">
        <f>SUM(E10:E11)</f>
        <v>19575000</v>
      </c>
      <c r="D12" s="197"/>
      <c r="E12" s="198"/>
      <c r="F12" s="84"/>
      <c r="G12" s="89" t="s">
        <v>38</v>
      </c>
    </row>
    <row r="13" spans="1:8" ht="36" customHeight="1">
      <c r="A13" s="173" t="s">
        <v>42</v>
      </c>
      <c r="B13" s="79">
        <v>1</v>
      </c>
      <c r="C13" s="92"/>
      <c r="D13" s="93"/>
      <c r="E13" s="94"/>
      <c r="F13" s="84"/>
      <c r="G13" s="90" t="s">
        <v>38</v>
      </c>
    </row>
    <row r="14" spans="1:8" ht="36" customHeight="1">
      <c r="A14" s="172"/>
      <c r="B14" s="79" t="s">
        <v>11</v>
      </c>
      <c r="C14" s="184">
        <f>SUM(E13:E13)</f>
        <v>0</v>
      </c>
      <c r="D14" s="185"/>
      <c r="E14" s="186"/>
      <c r="F14" s="84"/>
      <c r="G14" s="89" t="s">
        <v>38</v>
      </c>
    </row>
    <row r="15" spans="1:8" ht="36" customHeight="1">
      <c r="A15" s="173" t="s">
        <v>12</v>
      </c>
      <c r="B15" s="79">
        <v>1</v>
      </c>
      <c r="C15" s="92"/>
      <c r="D15" s="92"/>
      <c r="E15" s="95"/>
      <c r="F15" s="84"/>
      <c r="G15" s="90" t="s">
        <v>38</v>
      </c>
    </row>
    <row r="16" spans="1:8" ht="36" customHeight="1">
      <c r="A16" s="172"/>
      <c r="B16" s="79" t="s">
        <v>11</v>
      </c>
      <c r="C16" s="187">
        <v>0</v>
      </c>
      <c r="D16" s="188"/>
      <c r="E16" s="189"/>
      <c r="F16" s="84"/>
      <c r="G16" s="89" t="s">
        <v>38</v>
      </c>
    </row>
    <row r="17" spans="1:7" ht="36" customHeight="1">
      <c r="A17" s="173" t="s">
        <v>28</v>
      </c>
      <c r="B17" s="79">
        <v>1</v>
      </c>
      <c r="C17" s="92"/>
      <c r="D17" s="93"/>
      <c r="E17" s="94"/>
      <c r="F17" s="84"/>
      <c r="G17" s="90" t="s">
        <v>38</v>
      </c>
    </row>
    <row r="18" spans="1:7" ht="36" customHeight="1">
      <c r="A18" s="172"/>
      <c r="B18" s="79" t="s">
        <v>11</v>
      </c>
      <c r="C18" s="184">
        <f>SUM(E17:E17)</f>
        <v>0</v>
      </c>
      <c r="D18" s="185"/>
      <c r="E18" s="186"/>
      <c r="F18" s="84"/>
      <c r="G18" s="89" t="s">
        <v>38</v>
      </c>
    </row>
    <row r="19" spans="1:7" ht="36" customHeight="1">
      <c r="A19" s="173" t="s">
        <v>43</v>
      </c>
      <c r="B19" s="79">
        <v>1</v>
      </c>
      <c r="C19" s="92" t="s">
        <v>181</v>
      </c>
      <c r="D19" s="85">
        <v>45931</v>
      </c>
      <c r="E19" s="96">
        <v>763050</v>
      </c>
      <c r="F19" s="84"/>
      <c r="G19" s="90" t="s">
        <v>38</v>
      </c>
    </row>
    <row r="20" spans="1:7" ht="36" customHeight="1">
      <c r="A20" s="171"/>
      <c r="B20" s="79">
        <v>2</v>
      </c>
      <c r="C20" s="97" t="s">
        <v>180</v>
      </c>
      <c r="D20" s="85">
        <v>45932</v>
      </c>
      <c r="E20" s="96">
        <v>265720</v>
      </c>
      <c r="F20" s="84"/>
      <c r="G20" s="98"/>
    </row>
    <row r="21" spans="1:7" ht="36" customHeight="1">
      <c r="A21" s="171"/>
      <c r="B21" s="79">
        <v>3</v>
      </c>
      <c r="C21" s="92" t="s">
        <v>182</v>
      </c>
      <c r="D21" s="85">
        <v>45954</v>
      </c>
      <c r="E21" s="96">
        <v>2980</v>
      </c>
      <c r="F21" s="84"/>
      <c r="G21" s="99"/>
    </row>
    <row r="22" spans="1:7" ht="36" customHeight="1">
      <c r="A22" s="172"/>
      <c r="B22" s="79" t="s">
        <v>11</v>
      </c>
      <c r="C22" s="181">
        <f>SUM(E19:E21)</f>
        <v>1031750</v>
      </c>
      <c r="D22" s="182"/>
      <c r="E22" s="183"/>
      <c r="F22" s="84"/>
    </row>
    <row r="23" spans="1:7">
      <c r="E23" s="100"/>
    </row>
    <row r="24" spans="1:7">
      <c r="E24" s="100"/>
    </row>
    <row r="26" spans="1:7">
      <c r="C26" s="101"/>
    </row>
    <row r="46" spans="22:22">
      <c r="V46" s="103"/>
    </row>
  </sheetData>
  <mergeCells count="22">
    <mergeCell ref="C6:D6"/>
    <mergeCell ref="A5:B5"/>
    <mergeCell ref="C5:D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2"/>
    <mergeCell ref="C22:E22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44"/>
  <sheetViews>
    <sheetView view="pageBreakPreview" zoomScale="85" zoomScaleNormal="100" zoomScaleSheetLayoutView="85" workbookViewId="0">
      <selection activeCell="C12" sqref="C12:E12"/>
    </sheetView>
  </sheetViews>
  <sheetFormatPr defaultRowHeight="16.5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202" t="s">
        <v>190</v>
      </c>
      <c r="B1" s="203"/>
      <c r="C1" s="203"/>
      <c r="D1" s="203"/>
      <c r="E1" s="203"/>
      <c r="F1" s="204"/>
    </row>
    <row r="2" spans="1:6" ht="36" customHeight="1">
      <c r="A2" s="82" t="s">
        <v>0</v>
      </c>
      <c r="B2" s="208" t="s">
        <v>33</v>
      </c>
      <c r="C2" s="208"/>
      <c r="D2" s="82" t="s">
        <v>1</v>
      </c>
      <c r="E2" s="208" t="s">
        <v>44</v>
      </c>
      <c r="F2" s="208"/>
    </row>
    <row r="3" spans="1:6" ht="36" customHeight="1">
      <c r="A3" s="190" t="s">
        <v>2</v>
      </c>
      <c r="B3" s="191"/>
      <c r="C3" s="191"/>
      <c r="D3" s="191"/>
      <c r="E3" s="192"/>
      <c r="F3" s="86"/>
    </row>
    <row r="4" spans="1:6" ht="36" customHeight="1">
      <c r="A4" s="82" t="s">
        <v>3</v>
      </c>
      <c r="B4" s="82" t="s">
        <v>4</v>
      </c>
      <c r="C4" s="193" t="s">
        <v>29</v>
      </c>
      <c r="D4" s="194"/>
      <c r="E4" s="82" t="s">
        <v>50</v>
      </c>
      <c r="F4" s="82" t="s">
        <v>7</v>
      </c>
    </row>
    <row r="5" spans="1:6" ht="36" customHeight="1">
      <c r="A5" s="193" t="s">
        <v>16</v>
      </c>
      <c r="B5" s="194"/>
      <c r="C5" s="144"/>
      <c r="D5" s="145"/>
      <c r="E5" s="113">
        <f>SUM(E6:E6)</f>
        <v>0</v>
      </c>
      <c r="F5" s="105"/>
    </row>
    <row r="6" spans="1:6" ht="36" customHeight="1">
      <c r="A6" s="105">
        <v>1</v>
      </c>
      <c r="B6" s="105"/>
      <c r="C6" s="146"/>
      <c r="D6" s="207"/>
      <c r="E6" s="113"/>
      <c r="F6" s="105"/>
    </row>
    <row r="7" spans="1:6" ht="36" customHeight="1">
      <c r="A7" s="190" t="s">
        <v>51</v>
      </c>
      <c r="B7" s="191"/>
      <c r="C7" s="191"/>
      <c r="D7" s="191"/>
      <c r="E7" s="191"/>
      <c r="F7" s="192"/>
    </row>
    <row r="8" spans="1:6" ht="36" customHeight="1">
      <c r="A8" s="193" t="s">
        <v>8</v>
      </c>
      <c r="B8" s="194"/>
      <c r="C8" s="82" t="s">
        <v>9</v>
      </c>
      <c r="D8" s="82" t="s">
        <v>4</v>
      </c>
      <c r="E8" s="82" t="s">
        <v>6</v>
      </c>
      <c r="F8" s="82" t="s">
        <v>7</v>
      </c>
    </row>
    <row r="9" spans="1:6" ht="36" customHeight="1">
      <c r="A9" s="193" t="s">
        <v>10</v>
      </c>
      <c r="B9" s="194"/>
      <c r="C9" s="179">
        <f>C12+C14+C16+C18+C20</f>
        <v>6846580</v>
      </c>
      <c r="D9" s="195"/>
      <c r="E9" s="180"/>
      <c r="F9" s="105"/>
    </row>
    <row r="10" spans="1:6" ht="36" customHeight="1">
      <c r="A10" s="173" t="s">
        <v>52</v>
      </c>
      <c r="B10" s="82">
        <v>1</v>
      </c>
      <c r="C10" s="115" t="s">
        <v>196</v>
      </c>
      <c r="D10" s="116">
        <v>45966</v>
      </c>
      <c r="E10" s="117">
        <v>4500000</v>
      </c>
      <c r="F10" s="105"/>
    </row>
    <row r="11" spans="1:6" ht="36" customHeight="1">
      <c r="A11" s="171"/>
      <c r="B11" s="82">
        <v>2</v>
      </c>
      <c r="C11" s="115" t="s">
        <v>197</v>
      </c>
      <c r="D11" s="116">
        <v>45966</v>
      </c>
      <c r="E11" s="117">
        <v>2232000</v>
      </c>
      <c r="F11" s="105"/>
    </row>
    <row r="12" spans="1:6" ht="36" customHeight="1">
      <c r="A12" s="172"/>
      <c r="B12" s="82" t="s">
        <v>11</v>
      </c>
      <c r="C12" s="196">
        <f>SUM(E10:E11)</f>
        <v>6732000</v>
      </c>
      <c r="D12" s="197"/>
      <c r="E12" s="198"/>
      <c r="F12" s="105"/>
    </row>
    <row r="13" spans="1:6" ht="36" customHeight="1">
      <c r="A13" s="173" t="s">
        <v>14</v>
      </c>
      <c r="B13" s="82">
        <v>1</v>
      </c>
      <c r="C13" s="92"/>
      <c r="D13" s="93"/>
      <c r="E13" s="94"/>
      <c r="F13" s="105"/>
    </row>
    <row r="14" spans="1:6" ht="36" customHeight="1">
      <c r="A14" s="172"/>
      <c r="B14" s="82" t="s">
        <v>11</v>
      </c>
      <c r="C14" s="196">
        <f>SUM(E12:E13)</f>
        <v>0</v>
      </c>
      <c r="D14" s="197"/>
      <c r="E14" s="198"/>
      <c r="F14" s="105"/>
    </row>
    <row r="15" spans="1:6" ht="36" customHeight="1">
      <c r="A15" s="173" t="s">
        <v>12</v>
      </c>
      <c r="B15" s="82">
        <v>1</v>
      </c>
      <c r="C15" s="92"/>
      <c r="D15" s="92"/>
      <c r="E15" s="95"/>
      <c r="F15" s="105"/>
    </row>
    <row r="16" spans="1:6" ht="36" customHeight="1">
      <c r="A16" s="172"/>
      <c r="B16" s="82" t="s">
        <v>11</v>
      </c>
      <c r="C16" s="196">
        <f>SUM(E14:E15)</f>
        <v>0</v>
      </c>
      <c r="D16" s="197"/>
      <c r="E16" s="198"/>
      <c r="F16" s="105"/>
    </row>
    <row r="17" spans="1:6" ht="36" customHeight="1">
      <c r="A17" s="173" t="s">
        <v>28</v>
      </c>
      <c r="B17" s="82">
        <v>1</v>
      </c>
      <c r="C17" s="92"/>
      <c r="D17" s="93"/>
      <c r="E17" s="94"/>
      <c r="F17" s="105"/>
    </row>
    <row r="18" spans="1:6" ht="36" customHeight="1">
      <c r="A18" s="172"/>
      <c r="B18" s="82" t="s">
        <v>11</v>
      </c>
      <c r="C18" s="196">
        <f>SUM(E17:E17)</f>
        <v>0</v>
      </c>
      <c r="D18" s="197"/>
      <c r="E18" s="198"/>
      <c r="F18" s="105"/>
    </row>
    <row r="19" spans="1:6" ht="36" customHeight="1">
      <c r="A19" s="173" t="s">
        <v>21</v>
      </c>
      <c r="B19" s="82">
        <v>1</v>
      </c>
      <c r="C19" s="92" t="s">
        <v>195</v>
      </c>
      <c r="D19" s="116">
        <v>45932</v>
      </c>
      <c r="E19" s="94">
        <v>114580</v>
      </c>
      <c r="F19" s="105"/>
    </row>
    <row r="20" spans="1:6" ht="36" customHeight="1">
      <c r="A20" s="172"/>
      <c r="B20" s="82" t="s">
        <v>11</v>
      </c>
      <c r="C20" s="181">
        <f>SUM(E19:E19)</f>
        <v>114580</v>
      </c>
      <c r="D20" s="182"/>
      <c r="E20" s="183"/>
      <c r="F20" s="105"/>
    </row>
    <row r="21" spans="1:6" ht="36" customHeight="1">
      <c r="E21" s="3"/>
    </row>
    <row r="22" spans="1:6" ht="36" customHeight="1">
      <c r="E22" s="3"/>
    </row>
    <row r="23" spans="1:6" ht="36" customHeight="1"/>
    <row r="24" spans="1:6" ht="36" customHeight="1"/>
    <row r="25" spans="1:6" ht="36" customHeight="1"/>
    <row r="26" spans="1:6" ht="36" customHeight="1"/>
    <row r="44" spans="22:22">
      <c r="V44" s="2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19:A20"/>
    <mergeCell ref="C20:E20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3"/>
  <sheetViews>
    <sheetView view="pageBreakPreview" zoomScale="85" zoomScaleNormal="100" zoomScaleSheetLayoutView="85" workbookViewId="0">
      <selection activeCell="C20" sqref="C20:E20"/>
    </sheetView>
  </sheetViews>
  <sheetFormatPr defaultRowHeight="16.5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202" t="s">
        <v>191</v>
      </c>
      <c r="B1" s="203"/>
      <c r="C1" s="203"/>
      <c r="D1" s="203"/>
      <c r="E1" s="203"/>
      <c r="F1" s="204"/>
    </row>
    <row r="2" spans="1:6" ht="36" customHeight="1">
      <c r="A2" s="82" t="s">
        <v>53</v>
      </c>
      <c r="B2" s="208" t="s">
        <v>30</v>
      </c>
      <c r="C2" s="208"/>
      <c r="D2" s="82" t="s">
        <v>1</v>
      </c>
      <c r="E2" s="208" t="s">
        <v>54</v>
      </c>
      <c r="F2" s="208"/>
    </row>
    <row r="3" spans="1:6" ht="36" customHeight="1">
      <c r="A3" s="190" t="s">
        <v>2</v>
      </c>
      <c r="B3" s="191"/>
      <c r="C3" s="191"/>
      <c r="D3" s="191"/>
      <c r="E3" s="192"/>
      <c r="F3" s="86"/>
    </row>
    <row r="4" spans="1:6" ht="36" customHeight="1">
      <c r="A4" s="82" t="s">
        <v>3</v>
      </c>
      <c r="B4" s="82" t="s">
        <v>4</v>
      </c>
      <c r="C4" s="193" t="s">
        <v>29</v>
      </c>
      <c r="D4" s="194"/>
      <c r="E4" s="82" t="s">
        <v>55</v>
      </c>
      <c r="F4" s="82" t="s">
        <v>7</v>
      </c>
    </row>
    <row r="5" spans="1:6" ht="36" customHeight="1">
      <c r="A5" s="193" t="s">
        <v>16</v>
      </c>
      <c r="B5" s="194"/>
      <c r="C5" s="146"/>
      <c r="D5" s="207"/>
      <c r="E5" s="113">
        <f>SUM(E6:E6)</f>
        <v>0</v>
      </c>
      <c r="F5" s="105"/>
    </row>
    <row r="6" spans="1:6" ht="36" customHeight="1">
      <c r="A6" s="105">
        <v>1</v>
      </c>
      <c r="B6" s="114"/>
      <c r="C6" s="146"/>
      <c r="D6" s="207"/>
      <c r="E6" s="113"/>
      <c r="F6" s="105"/>
    </row>
    <row r="7" spans="1:6" ht="36" customHeight="1">
      <c r="A7" s="190" t="s">
        <v>51</v>
      </c>
      <c r="B7" s="191"/>
      <c r="C7" s="191"/>
      <c r="D7" s="191"/>
      <c r="E7" s="191"/>
      <c r="F7" s="192"/>
    </row>
    <row r="8" spans="1:6" ht="36" customHeight="1">
      <c r="A8" s="193" t="s">
        <v>8</v>
      </c>
      <c r="B8" s="194"/>
      <c r="C8" s="82" t="s">
        <v>9</v>
      </c>
      <c r="D8" s="82" t="s">
        <v>4</v>
      </c>
      <c r="E8" s="82" t="s">
        <v>6</v>
      </c>
      <c r="F8" s="82" t="s">
        <v>7</v>
      </c>
    </row>
    <row r="9" spans="1:6" ht="36" customHeight="1">
      <c r="A9" s="193" t="s">
        <v>10</v>
      </c>
      <c r="B9" s="194"/>
      <c r="C9" s="179">
        <f>C12+C14+C16+C18+C20</f>
        <v>9054780</v>
      </c>
      <c r="D9" s="195"/>
      <c r="E9" s="180"/>
      <c r="F9" s="105"/>
    </row>
    <row r="10" spans="1:6" ht="36" customHeight="1">
      <c r="A10" s="173" t="s">
        <v>52</v>
      </c>
      <c r="B10" s="82">
        <v>1</v>
      </c>
      <c r="C10" s="115" t="s">
        <v>192</v>
      </c>
      <c r="D10" s="116">
        <v>45966</v>
      </c>
      <c r="E10" s="117">
        <v>5225000</v>
      </c>
      <c r="F10" s="105"/>
    </row>
    <row r="11" spans="1:6" ht="36" customHeight="1">
      <c r="A11" s="171"/>
      <c r="B11" s="82">
        <v>2</v>
      </c>
      <c r="C11" s="115" t="s">
        <v>193</v>
      </c>
      <c r="D11" s="116">
        <v>45966</v>
      </c>
      <c r="E11" s="117">
        <v>3700000</v>
      </c>
      <c r="F11" s="105"/>
    </row>
    <row r="12" spans="1:6" ht="36" customHeight="1">
      <c r="A12" s="172"/>
      <c r="B12" s="82" t="s">
        <v>11</v>
      </c>
      <c r="C12" s="196">
        <f>SUM(E10:E11)</f>
        <v>8925000</v>
      </c>
      <c r="D12" s="197"/>
      <c r="E12" s="198"/>
      <c r="F12" s="105"/>
    </row>
    <row r="13" spans="1:6" ht="36" customHeight="1">
      <c r="A13" s="173" t="s">
        <v>14</v>
      </c>
      <c r="B13" s="82">
        <v>1</v>
      </c>
      <c r="C13" s="92"/>
      <c r="D13" s="93"/>
      <c r="E13" s="94"/>
      <c r="F13" s="105"/>
    </row>
    <row r="14" spans="1:6" ht="36" customHeight="1">
      <c r="A14" s="172"/>
      <c r="B14" s="82" t="s">
        <v>11</v>
      </c>
      <c r="C14" s="184">
        <f>SUM(E13:E13)</f>
        <v>0</v>
      </c>
      <c r="D14" s="185"/>
      <c r="E14" s="186"/>
      <c r="F14" s="105"/>
    </row>
    <row r="15" spans="1:6" ht="36" customHeight="1">
      <c r="A15" s="173" t="s">
        <v>12</v>
      </c>
      <c r="B15" s="82">
        <v>1</v>
      </c>
      <c r="C15" s="92"/>
      <c r="D15" s="92"/>
      <c r="E15" s="95"/>
      <c r="F15" s="105"/>
    </row>
    <row r="16" spans="1:6" ht="36" customHeight="1">
      <c r="A16" s="172"/>
      <c r="B16" s="82" t="s">
        <v>11</v>
      </c>
      <c r="C16" s="187">
        <v>0</v>
      </c>
      <c r="D16" s="188"/>
      <c r="E16" s="189"/>
      <c r="F16" s="105"/>
    </row>
    <row r="17" spans="1:6" ht="36" customHeight="1">
      <c r="A17" s="173" t="s">
        <v>28</v>
      </c>
      <c r="B17" s="82">
        <v>1</v>
      </c>
      <c r="C17" s="92"/>
      <c r="D17" s="93"/>
      <c r="E17" s="94"/>
      <c r="F17" s="105"/>
    </row>
    <row r="18" spans="1:6" ht="36" customHeight="1">
      <c r="A18" s="172"/>
      <c r="B18" s="82" t="s">
        <v>11</v>
      </c>
      <c r="C18" s="184">
        <f>SUM(E17:E17)</f>
        <v>0</v>
      </c>
      <c r="D18" s="185"/>
      <c r="E18" s="186"/>
      <c r="F18" s="105"/>
    </row>
    <row r="19" spans="1:6" ht="36" customHeight="1">
      <c r="A19" s="173" t="s">
        <v>56</v>
      </c>
      <c r="B19" s="82">
        <v>1</v>
      </c>
      <c r="C19" s="92" t="s">
        <v>194</v>
      </c>
      <c r="D19" s="116">
        <v>45932</v>
      </c>
      <c r="E19" s="94">
        <v>129780</v>
      </c>
      <c r="F19" s="105"/>
    </row>
    <row r="20" spans="1:6" ht="36" customHeight="1">
      <c r="A20" s="172"/>
      <c r="B20" s="82" t="s">
        <v>11</v>
      </c>
      <c r="C20" s="181">
        <f>SUM(E19:E19)</f>
        <v>129780</v>
      </c>
      <c r="D20" s="182"/>
      <c r="E20" s="183"/>
      <c r="F20" s="105"/>
    </row>
    <row r="21" spans="1:6" ht="36" customHeight="1">
      <c r="E21" s="3"/>
    </row>
    <row r="43" spans="22:22">
      <c r="V43" s="2"/>
    </row>
  </sheetData>
  <mergeCells count="22">
    <mergeCell ref="A19:A20"/>
    <mergeCell ref="C20:E20"/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C12:E12"/>
    <mergeCell ref="A10:A12"/>
    <mergeCell ref="A17:A18"/>
    <mergeCell ref="C18:E18"/>
    <mergeCell ref="A15:A16"/>
    <mergeCell ref="C14:E14"/>
    <mergeCell ref="A7:F7"/>
    <mergeCell ref="A8:B8"/>
    <mergeCell ref="A9:B9"/>
    <mergeCell ref="C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V46"/>
  <sheetViews>
    <sheetView view="pageBreakPreview" zoomScale="70" zoomScaleNormal="100" zoomScaleSheetLayoutView="70" workbookViewId="0">
      <selection activeCell="C21" sqref="C21:E21"/>
    </sheetView>
  </sheetViews>
  <sheetFormatPr defaultRowHeight="16.5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8" customWidth="1"/>
    <col min="6" max="6" width="13.875" style="1" customWidth="1"/>
    <col min="7" max="16384" width="9" style="1"/>
  </cols>
  <sheetData>
    <row r="1" spans="1:6" customFormat="1" ht="45" customHeight="1">
      <c r="A1" s="224" t="s">
        <v>91</v>
      </c>
      <c r="B1" s="225"/>
      <c r="C1" s="225"/>
      <c r="D1" s="225"/>
      <c r="E1" s="225"/>
      <c r="F1" s="226"/>
    </row>
    <row r="2" spans="1:6" ht="36" customHeight="1">
      <c r="A2" s="12" t="s">
        <v>37</v>
      </c>
      <c r="B2" s="227" t="s">
        <v>36</v>
      </c>
      <c r="C2" s="227"/>
      <c r="D2" s="12" t="s">
        <v>1</v>
      </c>
      <c r="E2" s="227" t="s">
        <v>34</v>
      </c>
      <c r="F2" s="227"/>
    </row>
    <row r="3" spans="1:6" ht="36" customHeight="1">
      <c r="A3" s="228" t="s">
        <v>2</v>
      </c>
      <c r="B3" s="229"/>
      <c r="C3" s="229"/>
      <c r="D3" s="229"/>
      <c r="E3" s="230"/>
      <c r="F3" s="14"/>
    </row>
    <row r="4" spans="1:6" ht="36" customHeight="1">
      <c r="A4" s="12" t="s">
        <v>3</v>
      </c>
      <c r="B4" s="12" t="s">
        <v>4</v>
      </c>
      <c r="C4" s="128" t="s">
        <v>29</v>
      </c>
      <c r="D4" s="129"/>
      <c r="E4" s="12" t="s">
        <v>20</v>
      </c>
      <c r="F4" s="12" t="s">
        <v>7</v>
      </c>
    </row>
    <row r="5" spans="1:6" ht="36" customHeight="1">
      <c r="A5" s="128" t="s">
        <v>16</v>
      </c>
      <c r="B5" s="129"/>
      <c r="C5" s="231"/>
      <c r="D5" s="232"/>
      <c r="E5" s="19">
        <f>SUM(E6:E6)</f>
        <v>0</v>
      </c>
      <c r="F5" s="13"/>
    </row>
    <row r="6" spans="1:6" ht="36" customHeight="1">
      <c r="A6" s="14">
        <v>1</v>
      </c>
      <c r="B6" s="20"/>
      <c r="C6" s="118"/>
      <c r="D6" s="119"/>
      <c r="E6" s="21"/>
      <c r="F6" s="13"/>
    </row>
    <row r="7" spans="1:6" ht="36" customHeight="1">
      <c r="A7" s="228" t="s">
        <v>18</v>
      </c>
      <c r="B7" s="229"/>
      <c r="C7" s="229"/>
      <c r="D7" s="229"/>
      <c r="E7" s="229"/>
      <c r="F7" s="230"/>
    </row>
    <row r="8" spans="1:6" ht="36" customHeight="1">
      <c r="A8" s="128" t="s">
        <v>8</v>
      </c>
      <c r="B8" s="129"/>
      <c r="C8" s="12" t="s">
        <v>9</v>
      </c>
      <c r="D8" s="12" t="s">
        <v>4</v>
      </c>
      <c r="E8" s="12" t="s">
        <v>6</v>
      </c>
      <c r="F8" s="12" t="s">
        <v>7</v>
      </c>
    </row>
    <row r="9" spans="1:6" ht="36" customHeight="1">
      <c r="A9" s="128" t="s">
        <v>10</v>
      </c>
      <c r="B9" s="129"/>
      <c r="C9" s="233">
        <f>C12+C14+C16+C18+C21</f>
        <v>10890720</v>
      </c>
      <c r="D9" s="234"/>
      <c r="E9" s="235"/>
      <c r="F9" s="13"/>
    </row>
    <row r="10" spans="1:6" ht="36" customHeight="1">
      <c r="A10" s="22"/>
      <c r="B10" s="12">
        <v>1</v>
      </c>
      <c r="C10" s="23" t="s">
        <v>92</v>
      </c>
      <c r="D10" s="20">
        <v>45966</v>
      </c>
      <c r="E10" s="24">
        <v>6250000</v>
      </c>
      <c r="F10" s="13"/>
    </row>
    <row r="11" spans="1:6" ht="36" customHeight="1">
      <c r="A11" s="212" t="s">
        <v>13</v>
      </c>
      <c r="B11" s="12">
        <v>2</v>
      </c>
      <c r="C11" s="23" t="s">
        <v>93</v>
      </c>
      <c r="D11" s="20">
        <v>45966</v>
      </c>
      <c r="E11" s="24">
        <v>4156250</v>
      </c>
      <c r="F11" s="13"/>
    </row>
    <row r="12" spans="1:6" ht="36" customHeight="1">
      <c r="A12" s="213"/>
      <c r="B12" s="12" t="s">
        <v>11</v>
      </c>
      <c r="C12" s="221">
        <f>SUM(E10:E11)</f>
        <v>10406250</v>
      </c>
      <c r="D12" s="222"/>
      <c r="E12" s="223"/>
      <c r="F12" s="13"/>
    </row>
    <row r="13" spans="1:6" ht="36" customHeight="1">
      <c r="A13" s="212" t="s">
        <v>14</v>
      </c>
      <c r="B13" s="12">
        <v>1</v>
      </c>
      <c r="C13" s="15"/>
      <c r="D13" s="16"/>
      <c r="E13" s="17"/>
      <c r="F13" s="13"/>
    </row>
    <row r="14" spans="1:6" ht="36" customHeight="1">
      <c r="A14" s="213"/>
      <c r="B14" s="12" t="s">
        <v>11</v>
      </c>
      <c r="C14" s="214">
        <f>SUM(E13:E13)</f>
        <v>0</v>
      </c>
      <c r="D14" s="215"/>
      <c r="E14" s="216"/>
      <c r="F14" s="13"/>
    </row>
    <row r="15" spans="1:6" ht="36" customHeight="1">
      <c r="A15" s="212" t="s">
        <v>12</v>
      </c>
      <c r="B15" s="12">
        <v>1</v>
      </c>
      <c r="C15" s="15"/>
      <c r="D15" s="15"/>
      <c r="E15" s="18"/>
      <c r="F15" s="13"/>
    </row>
    <row r="16" spans="1:6" ht="36" customHeight="1">
      <c r="A16" s="213"/>
      <c r="B16" s="12" t="s">
        <v>11</v>
      </c>
      <c r="C16" s="217">
        <v>0</v>
      </c>
      <c r="D16" s="218"/>
      <c r="E16" s="219"/>
      <c r="F16" s="13"/>
    </row>
    <row r="17" spans="1:6" ht="36" customHeight="1">
      <c r="A17" s="212" t="s">
        <v>28</v>
      </c>
      <c r="B17" s="12">
        <v>1</v>
      </c>
      <c r="C17" s="15"/>
      <c r="D17" s="16"/>
      <c r="E17" s="17"/>
      <c r="F17" s="13"/>
    </row>
    <row r="18" spans="1:6" ht="36" customHeight="1">
      <c r="A18" s="213"/>
      <c r="B18" s="12" t="s">
        <v>11</v>
      </c>
      <c r="C18" s="214">
        <f>SUM(E17:E17)</f>
        <v>0</v>
      </c>
      <c r="D18" s="215"/>
      <c r="E18" s="216"/>
      <c r="F18" s="13"/>
    </row>
    <row r="19" spans="1:6" ht="36" customHeight="1">
      <c r="A19" s="212" t="s">
        <v>21</v>
      </c>
      <c r="B19" s="12">
        <v>1</v>
      </c>
      <c r="C19" s="13" t="s">
        <v>94</v>
      </c>
      <c r="D19" s="20">
        <v>45932</v>
      </c>
      <c r="E19" s="25">
        <v>159750</v>
      </c>
      <c r="F19" s="13"/>
    </row>
    <row r="20" spans="1:6" ht="36" customHeight="1">
      <c r="A20" s="220"/>
      <c r="B20" s="12">
        <v>2</v>
      </c>
      <c r="C20" s="13" t="s">
        <v>95</v>
      </c>
      <c r="D20" s="20">
        <v>45943</v>
      </c>
      <c r="E20" s="25">
        <v>324720</v>
      </c>
      <c r="F20" s="13"/>
    </row>
    <row r="21" spans="1:6" ht="36" customHeight="1">
      <c r="A21" s="213"/>
      <c r="B21" s="12" t="s">
        <v>11</v>
      </c>
      <c r="C21" s="209">
        <f>SUM(E19:E20)</f>
        <v>484470</v>
      </c>
      <c r="D21" s="210"/>
      <c r="E21" s="211"/>
      <c r="F21" s="13"/>
    </row>
    <row r="22" spans="1:6">
      <c r="E22" s="26"/>
    </row>
    <row r="23" spans="1:6">
      <c r="E23" s="26"/>
    </row>
    <row r="46" spans="22:22">
      <c r="V46" s="2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  <mergeCell ref="C21:E21"/>
    <mergeCell ref="A13:A14"/>
    <mergeCell ref="C14:E14"/>
    <mergeCell ref="A15:A16"/>
    <mergeCell ref="C16:E16"/>
    <mergeCell ref="A17:A18"/>
    <mergeCell ref="C18:E18"/>
    <mergeCell ref="A19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  <pageSetUpPr fitToPage="1"/>
  </sheetPr>
  <dimension ref="A1:F22"/>
  <sheetViews>
    <sheetView zoomScale="85" zoomScaleNormal="85" workbookViewId="0">
      <selection activeCell="C17" sqref="C17"/>
    </sheetView>
  </sheetViews>
  <sheetFormatPr defaultRowHeight="16.5"/>
  <cols>
    <col min="1" max="2" width="13.625" customWidth="1"/>
    <col min="3" max="3" width="55.625" customWidth="1"/>
    <col min="4" max="4" width="13.625" customWidth="1"/>
    <col min="5" max="5" width="13.875" bestFit="1" customWidth="1"/>
    <col min="6" max="6" width="13.625" customWidth="1"/>
  </cols>
  <sheetData>
    <row r="1" spans="1:6" ht="44.25" customHeight="1">
      <c r="A1" s="239" t="s">
        <v>96</v>
      </c>
      <c r="B1" s="240"/>
      <c r="C1" s="240"/>
      <c r="D1" s="240"/>
      <c r="E1" s="240"/>
      <c r="F1" s="241"/>
    </row>
    <row r="2" spans="1:6" ht="39.950000000000003" customHeight="1">
      <c r="A2" s="29" t="s">
        <v>0</v>
      </c>
      <c r="B2" s="238" t="s">
        <v>82</v>
      </c>
      <c r="C2" s="238"/>
      <c r="D2" s="30" t="s">
        <v>1</v>
      </c>
      <c r="E2" s="238" t="s">
        <v>83</v>
      </c>
      <c r="F2" s="242"/>
    </row>
    <row r="3" spans="1:6" ht="39.950000000000003" customHeight="1">
      <c r="A3" s="243" t="s">
        <v>2</v>
      </c>
      <c r="B3" s="244"/>
      <c r="C3" s="244"/>
      <c r="D3" s="244"/>
      <c r="E3" s="245"/>
      <c r="F3" s="31"/>
    </row>
    <row r="4" spans="1:6" ht="39.950000000000003" customHeight="1">
      <c r="A4" s="29" t="s">
        <v>3</v>
      </c>
      <c r="B4" s="30" t="s">
        <v>4</v>
      </c>
      <c r="C4" s="246" t="s">
        <v>5</v>
      </c>
      <c r="D4" s="237"/>
      <c r="E4" s="30" t="s">
        <v>6</v>
      </c>
      <c r="F4" s="32" t="s">
        <v>7</v>
      </c>
    </row>
    <row r="5" spans="1:6" ht="39.950000000000003" customHeight="1">
      <c r="A5" s="236" t="s">
        <v>10</v>
      </c>
      <c r="B5" s="237"/>
      <c r="C5" s="238"/>
      <c r="D5" s="238"/>
      <c r="E5" s="42">
        <f>E6+E7+E8+E9</f>
        <v>27487480</v>
      </c>
      <c r="F5" s="50"/>
    </row>
    <row r="6" spans="1:6" ht="39.950000000000003" customHeight="1">
      <c r="A6" s="33">
        <v>1</v>
      </c>
      <c r="B6" s="34">
        <v>45940</v>
      </c>
      <c r="C6" s="124" t="s">
        <v>97</v>
      </c>
      <c r="D6" s="124"/>
      <c r="E6" s="35">
        <v>9086351</v>
      </c>
      <c r="F6" s="50"/>
    </row>
    <row r="7" spans="1:6" ht="39.950000000000003" customHeight="1">
      <c r="A7" s="33">
        <v>2</v>
      </c>
      <c r="B7" s="34">
        <v>45940</v>
      </c>
      <c r="C7" s="255" t="s">
        <v>98</v>
      </c>
      <c r="D7" s="256"/>
      <c r="E7" s="35">
        <v>7871197</v>
      </c>
      <c r="F7" s="50"/>
    </row>
    <row r="8" spans="1:6" ht="39.950000000000003" customHeight="1">
      <c r="A8" s="33">
        <v>3</v>
      </c>
      <c r="B8" s="34">
        <v>45940</v>
      </c>
      <c r="C8" s="255" t="s">
        <v>99</v>
      </c>
      <c r="D8" s="256"/>
      <c r="E8" s="35">
        <v>8787025</v>
      </c>
      <c r="F8" s="36"/>
    </row>
    <row r="9" spans="1:6" ht="39.950000000000003" customHeight="1">
      <c r="A9" s="33">
        <v>4</v>
      </c>
      <c r="B9" s="34">
        <v>45950</v>
      </c>
      <c r="C9" s="261" t="s">
        <v>104</v>
      </c>
      <c r="D9" s="262"/>
      <c r="E9" s="51">
        <f>929145+813762</f>
        <v>1742907</v>
      </c>
      <c r="F9" s="36"/>
    </row>
    <row r="10" spans="1:6" ht="39.950000000000003" customHeight="1">
      <c r="A10" s="243" t="s">
        <v>25</v>
      </c>
      <c r="B10" s="244"/>
      <c r="C10" s="244"/>
      <c r="D10" s="244"/>
      <c r="E10" s="244"/>
      <c r="F10" s="257"/>
    </row>
    <row r="11" spans="1:6" ht="39.950000000000003" customHeight="1">
      <c r="A11" s="236" t="s">
        <v>8</v>
      </c>
      <c r="B11" s="237"/>
      <c r="C11" s="30" t="s">
        <v>9</v>
      </c>
      <c r="D11" s="30" t="s">
        <v>4</v>
      </c>
      <c r="E11" s="30" t="s">
        <v>6</v>
      </c>
      <c r="F11" s="32" t="s">
        <v>7</v>
      </c>
    </row>
    <row r="12" spans="1:6" ht="39.950000000000003" customHeight="1">
      <c r="A12" s="236" t="s">
        <v>10</v>
      </c>
      <c r="B12" s="237"/>
      <c r="C12" s="258">
        <f>C15+E22</f>
        <v>33669320</v>
      </c>
      <c r="D12" s="259"/>
      <c r="E12" s="260"/>
      <c r="F12" s="50"/>
    </row>
    <row r="13" spans="1:6" ht="39.950000000000003" customHeight="1">
      <c r="A13" s="247" t="s">
        <v>26</v>
      </c>
      <c r="B13" s="250" t="s">
        <v>26</v>
      </c>
      <c r="C13" s="49" t="s">
        <v>100</v>
      </c>
      <c r="D13" s="28">
        <v>45966</v>
      </c>
      <c r="E13" s="45">
        <v>10500000</v>
      </c>
      <c r="F13" s="50"/>
    </row>
    <row r="14" spans="1:6" ht="39.950000000000003" customHeight="1">
      <c r="A14" s="248"/>
      <c r="B14" s="251"/>
      <c r="C14" s="49" t="s">
        <v>101</v>
      </c>
      <c r="D14" s="28">
        <v>45966</v>
      </c>
      <c r="E14" s="45">
        <v>18511500</v>
      </c>
      <c r="F14" s="50"/>
    </row>
    <row r="15" spans="1:6" ht="39.950000000000003" customHeight="1">
      <c r="A15" s="249"/>
      <c r="B15" s="37" t="s">
        <v>11</v>
      </c>
      <c r="C15" s="252">
        <f>E13+E14</f>
        <v>29011500</v>
      </c>
      <c r="D15" s="253"/>
      <c r="E15" s="254"/>
      <c r="F15" s="50"/>
    </row>
    <row r="16" spans="1:6" ht="39.950000000000003" customHeight="1">
      <c r="A16" s="248"/>
      <c r="B16" s="37">
        <v>1</v>
      </c>
      <c r="C16" s="48" t="s">
        <v>102</v>
      </c>
      <c r="D16" s="28">
        <v>45932</v>
      </c>
      <c r="E16" s="45">
        <v>464420</v>
      </c>
      <c r="F16" s="50"/>
    </row>
    <row r="17" spans="1:6" ht="39.950000000000003" customHeight="1">
      <c r="A17" s="248"/>
      <c r="B17" s="52">
        <v>2</v>
      </c>
      <c r="C17" s="48" t="s">
        <v>105</v>
      </c>
      <c r="D17" s="28">
        <v>45954</v>
      </c>
      <c r="E17" s="45">
        <v>1482770</v>
      </c>
      <c r="F17" s="50"/>
    </row>
    <row r="18" spans="1:6" ht="39.950000000000003" customHeight="1">
      <c r="A18" s="248"/>
      <c r="B18" s="37">
        <v>3</v>
      </c>
      <c r="C18" s="14" t="s">
        <v>85</v>
      </c>
      <c r="D18" s="28">
        <v>45954</v>
      </c>
      <c r="E18" s="45">
        <v>253280</v>
      </c>
      <c r="F18" s="50"/>
    </row>
    <row r="19" spans="1:6" ht="39.950000000000003" customHeight="1">
      <c r="A19" s="248"/>
      <c r="B19" s="52">
        <v>4</v>
      </c>
      <c r="C19" s="23" t="s">
        <v>84</v>
      </c>
      <c r="D19" s="28">
        <v>45957</v>
      </c>
      <c r="E19" s="46">
        <v>2263300</v>
      </c>
      <c r="F19" s="50"/>
    </row>
    <row r="20" spans="1:6" ht="39.950000000000003" customHeight="1">
      <c r="A20" s="248"/>
      <c r="B20" s="37">
        <v>5</v>
      </c>
      <c r="C20" s="23" t="s">
        <v>103</v>
      </c>
      <c r="D20" s="28">
        <v>45958</v>
      </c>
      <c r="E20" s="46">
        <v>188100</v>
      </c>
      <c r="F20" s="50"/>
    </row>
    <row r="21" spans="1:6" ht="39.950000000000003" customHeight="1">
      <c r="A21" s="248"/>
      <c r="B21" s="52">
        <v>6</v>
      </c>
      <c r="C21" s="23" t="s">
        <v>86</v>
      </c>
      <c r="D21" s="28">
        <v>45960</v>
      </c>
      <c r="E21" s="46">
        <v>5950</v>
      </c>
      <c r="F21" s="38"/>
    </row>
    <row r="22" spans="1:6" ht="39.950000000000003" customHeight="1" thickBot="1">
      <c r="A22" s="39"/>
      <c r="B22" s="40" t="s">
        <v>11</v>
      </c>
      <c r="C22" s="43"/>
      <c r="D22" s="44"/>
      <c r="E22" s="47">
        <f>E16+E17+E18+E19+E20+E21</f>
        <v>4657820</v>
      </c>
      <c r="F22" s="41"/>
    </row>
  </sheetData>
  <mergeCells count="19">
    <mergeCell ref="A13:A15"/>
    <mergeCell ref="B13:B14"/>
    <mergeCell ref="C15:E15"/>
    <mergeCell ref="A16:A21"/>
    <mergeCell ref="C6:D6"/>
    <mergeCell ref="C7:D7"/>
    <mergeCell ref="C8:D8"/>
    <mergeCell ref="A10:F10"/>
    <mergeCell ref="A11:B11"/>
    <mergeCell ref="A12:B12"/>
    <mergeCell ref="C12:E12"/>
    <mergeCell ref="C9:D9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공립유치원도우미!Print_Area</vt:lpstr>
      <vt:lpstr>배움터지킴이!Print_Area</vt:lpstr>
      <vt:lpstr>시니어편의점!Print_Area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2025-11-06T11:24:12Z</cp:lastPrinted>
  <dcterms:created xsi:type="dcterms:W3CDTF">2013-04-19T01:27:08Z</dcterms:created>
  <dcterms:modified xsi:type="dcterms:W3CDTF">2025-11-10T02:12:38Z</dcterms:modified>
</cp:coreProperties>
</file>